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 Macedo\Desktop\"/>
    </mc:Choice>
  </mc:AlternateContent>
  <xr:revisionPtr revIDLastSave="0" documentId="13_ncr:1_{F145B313-5C71-40B2-B12F-E350EA3A6F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FORMAÇÃO BRUTA" sheetId="1" r:id="rId1"/>
    <sheet name="INFORMAÇÃO TRATADA" sheetId="5" r:id="rId2"/>
    <sheet name="BASE DE DADOS ESTRUTURADA" sheetId="7" r:id="rId3"/>
    <sheet name="MAIS BARATA - RESUMO GERAL" sheetId="14" r:id="rId4"/>
    <sheet name="MAIS BARATA - ITENS DISPONÍVEIS" sheetId="8" r:id="rId5"/>
    <sheet name="MAIS BARATAS - DETALHES" sheetId="10" r:id="rId6"/>
    <sheet name="MAIS BARATAS POR CATEGORIA" sheetId="11" r:id="rId7"/>
    <sheet name="MÉDIA POR ITEM" sheetId="12" r:id="rId8"/>
  </sheets>
  <definedNames>
    <definedName name="_xlnm._FilterDatabase" localSheetId="1" hidden="1">'INFORMAÇÃO TRATADA'!$W$1:$W$61</definedName>
  </definedNames>
  <calcPr calcId="191029"/>
  <pivotCaches>
    <pivotCache cacheId="2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2" i="5" l="1"/>
  <c r="T62" i="5"/>
  <c r="S6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2" i="1"/>
  <c r="R62" i="5"/>
  <c r="Q62" i="5"/>
  <c r="P62" i="5"/>
  <c r="O62" i="5"/>
  <c r="N62" i="5"/>
  <c r="M62" i="5"/>
  <c r="L62" i="5"/>
  <c r="K62" i="5"/>
  <c r="J62" i="5"/>
  <c r="I62" i="5"/>
  <c r="H62" i="5"/>
  <c r="G61" i="5"/>
  <c r="W61" i="5" s="1"/>
  <c r="F61" i="5"/>
  <c r="E61" i="5"/>
  <c r="G60" i="5"/>
  <c r="W60" i="5" s="1"/>
  <c r="F60" i="5"/>
  <c r="E60" i="5"/>
  <c r="G59" i="5"/>
  <c r="W59" i="5" s="1"/>
  <c r="F59" i="5"/>
  <c r="E59" i="5"/>
  <c r="G58" i="5"/>
  <c r="W58" i="5" s="1"/>
  <c r="F58" i="5"/>
  <c r="E58" i="5"/>
  <c r="G57" i="5"/>
  <c r="W57" i="5" s="1"/>
  <c r="F57" i="5"/>
  <c r="E57" i="5"/>
  <c r="G56" i="5"/>
  <c r="W56" i="5" s="1"/>
  <c r="F56" i="5"/>
  <c r="E56" i="5"/>
  <c r="G55" i="5"/>
  <c r="W55" i="5" s="1"/>
  <c r="F55" i="5"/>
  <c r="E55" i="5"/>
  <c r="G54" i="5"/>
  <c r="W54" i="5" s="1"/>
  <c r="F54" i="5"/>
  <c r="E54" i="5"/>
  <c r="G53" i="5"/>
  <c r="W53" i="5" s="1"/>
  <c r="F53" i="5"/>
  <c r="E53" i="5"/>
  <c r="G52" i="5"/>
  <c r="W52" i="5" s="1"/>
  <c r="F52" i="5"/>
  <c r="E52" i="5"/>
  <c r="G51" i="5"/>
  <c r="W51" i="5" s="1"/>
  <c r="F51" i="5"/>
  <c r="E51" i="5"/>
  <c r="G50" i="5"/>
  <c r="W50" i="5" s="1"/>
  <c r="F50" i="5"/>
  <c r="E50" i="5"/>
  <c r="G49" i="5"/>
  <c r="W49" i="5" s="1"/>
  <c r="F49" i="5"/>
  <c r="E49" i="5"/>
  <c r="G48" i="5"/>
  <c r="W48" i="5" s="1"/>
  <c r="F48" i="5"/>
  <c r="E48" i="5"/>
  <c r="G47" i="5"/>
  <c r="W47" i="5" s="1"/>
  <c r="F47" i="5"/>
  <c r="E47" i="5"/>
  <c r="G46" i="5"/>
  <c r="W46" i="5" s="1"/>
  <c r="F46" i="5"/>
  <c r="E46" i="5"/>
  <c r="G45" i="5"/>
  <c r="W45" i="5" s="1"/>
  <c r="F45" i="5"/>
  <c r="E45" i="5"/>
  <c r="G44" i="5"/>
  <c r="W44" i="5" s="1"/>
  <c r="F44" i="5"/>
  <c r="E44" i="5"/>
  <c r="G43" i="5"/>
  <c r="W43" i="5" s="1"/>
  <c r="F43" i="5"/>
  <c r="E43" i="5"/>
  <c r="G42" i="5"/>
  <c r="W42" i="5" s="1"/>
  <c r="F42" i="5"/>
  <c r="E42" i="5"/>
  <c r="G41" i="5"/>
  <c r="W41" i="5" s="1"/>
  <c r="F41" i="5"/>
  <c r="E41" i="5"/>
  <c r="G40" i="5"/>
  <c r="W40" i="5" s="1"/>
  <c r="F40" i="5"/>
  <c r="E40" i="5"/>
  <c r="G39" i="5"/>
  <c r="W39" i="5" s="1"/>
  <c r="F39" i="5"/>
  <c r="E39" i="5"/>
  <c r="G38" i="5"/>
  <c r="W38" i="5" s="1"/>
  <c r="F38" i="5"/>
  <c r="E38" i="5"/>
  <c r="G37" i="5"/>
  <c r="W37" i="5" s="1"/>
  <c r="F37" i="5"/>
  <c r="E37" i="5"/>
  <c r="G36" i="5"/>
  <c r="W36" i="5" s="1"/>
  <c r="F36" i="5"/>
  <c r="E36" i="5"/>
  <c r="G35" i="5"/>
  <c r="W35" i="5" s="1"/>
  <c r="F35" i="5"/>
  <c r="E35" i="5"/>
  <c r="G34" i="5"/>
  <c r="W34" i="5" s="1"/>
  <c r="F34" i="5"/>
  <c r="E34" i="5"/>
  <c r="G33" i="5"/>
  <c r="W33" i="5" s="1"/>
  <c r="F33" i="5"/>
  <c r="E33" i="5"/>
  <c r="G32" i="5"/>
  <c r="W32" i="5" s="1"/>
  <c r="F32" i="5"/>
  <c r="E32" i="5"/>
  <c r="G31" i="5"/>
  <c r="W31" i="5" s="1"/>
  <c r="F31" i="5"/>
  <c r="E31" i="5"/>
  <c r="G30" i="5"/>
  <c r="W30" i="5" s="1"/>
  <c r="F30" i="5"/>
  <c r="E30" i="5"/>
  <c r="G29" i="5"/>
  <c r="W29" i="5" s="1"/>
  <c r="F29" i="5"/>
  <c r="E29" i="5"/>
  <c r="G28" i="5"/>
  <c r="W28" i="5" s="1"/>
  <c r="F28" i="5"/>
  <c r="E28" i="5"/>
  <c r="G27" i="5"/>
  <c r="W27" i="5" s="1"/>
  <c r="F27" i="5"/>
  <c r="E27" i="5"/>
  <c r="G26" i="5"/>
  <c r="W26" i="5" s="1"/>
  <c r="F26" i="5"/>
  <c r="E26" i="5"/>
  <c r="G25" i="5"/>
  <c r="W25" i="5" s="1"/>
  <c r="F25" i="5"/>
  <c r="E25" i="5"/>
  <c r="G24" i="5"/>
  <c r="W24" i="5" s="1"/>
  <c r="F24" i="5"/>
  <c r="E24" i="5"/>
  <c r="G23" i="5"/>
  <c r="W23" i="5" s="1"/>
  <c r="F23" i="5"/>
  <c r="E23" i="5"/>
  <c r="G22" i="5"/>
  <c r="W22" i="5" s="1"/>
  <c r="F22" i="5"/>
  <c r="E22" i="5"/>
  <c r="G21" i="5"/>
  <c r="W21" i="5" s="1"/>
  <c r="F21" i="5"/>
  <c r="E21" i="5"/>
  <c r="G20" i="5"/>
  <c r="W20" i="5" s="1"/>
  <c r="F20" i="5"/>
  <c r="E20" i="5"/>
  <c r="G19" i="5"/>
  <c r="W19" i="5" s="1"/>
  <c r="F19" i="5"/>
  <c r="E19" i="5"/>
  <c r="G18" i="5"/>
  <c r="W18" i="5" s="1"/>
  <c r="F18" i="5"/>
  <c r="E18" i="5"/>
  <c r="G17" i="5"/>
  <c r="W17" i="5" s="1"/>
  <c r="F17" i="5"/>
  <c r="E17" i="5"/>
  <c r="G16" i="5"/>
  <c r="W16" i="5" s="1"/>
  <c r="F16" i="5"/>
  <c r="E16" i="5"/>
  <c r="G15" i="5"/>
  <c r="W15" i="5" s="1"/>
  <c r="F15" i="5"/>
  <c r="E15" i="5"/>
  <c r="G14" i="5"/>
  <c r="W14" i="5" s="1"/>
  <c r="F14" i="5"/>
  <c r="E14" i="5"/>
  <c r="G13" i="5"/>
  <c r="W13" i="5" s="1"/>
  <c r="F13" i="5"/>
  <c r="E13" i="5"/>
  <c r="G12" i="5"/>
  <c r="W12" i="5" s="1"/>
  <c r="F12" i="5"/>
  <c r="E12" i="5"/>
  <c r="G11" i="5"/>
  <c r="W11" i="5" s="1"/>
  <c r="F11" i="5"/>
  <c r="E11" i="5"/>
  <c r="G10" i="5"/>
  <c r="W10" i="5" s="1"/>
  <c r="F10" i="5"/>
  <c r="E10" i="5"/>
  <c r="G9" i="5"/>
  <c r="W9" i="5" s="1"/>
  <c r="F9" i="5"/>
  <c r="E9" i="5"/>
  <c r="G8" i="5"/>
  <c r="W8" i="5" s="1"/>
  <c r="F8" i="5"/>
  <c r="E8" i="5"/>
  <c r="G7" i="5"/>
  <c r="W7" i="5" s="1"/>
  <c r="F7" i="5"/>
  <c r="E7" i="5"/>
  <c r="G6" i="5"/>
  <c r="W6" i="5" s="1"/>
  <c r="F6" i="5"/>
  <c r="E6" i="5"/>
  <c r="G5" i="5"/>
  <c r="W5" i="5" s="1"/>
  <c r="F5" i="5"/>
  <c r="E5" i="5"/>
  <c r="G4" i="5"/>
  <c r="W4" i="5" s="1"/>
  <c r="F4" i="5"/>
  <c r="E4" i="5"/>
  <c r="G3" i="5"/>
  <c r="W3" i="5" s="1"/>
  <c r="F3" i="5"/>
  <c r="E3" i="5"/>
  <c r="G2" i="5"/>
  <c r="W2" i="5" s="1"/>
  <c r="F2" i="5"/>
  <c r="E2" i="5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R62" i="1"/>
  <c r="Q62" i="1"/>
  <c r="P62" i="1"/>
  <c r="O62" i="1"/>
  <c r="N62" i="1"/>
  <c r="M62" i="1"/>
  <c r="L62" i="1"/>
  <c r="K62" i="1"/>
  <c r="J62" i="1"/>
  <c r="I62" i="1"/>
  <c r="H62" i="1"/>
  <c r="T62" i="1" l="1"/>
</calcChain>
</file>

<file path=xl/sharedStrings.xml><?xml version="1.0" encoding="utf-8"?>
<sst xmlns="http://schemas.openxmlformats.org/spreadsheetml/2006/main" count="3384" uniqueCount="97">
  <si>
    <t>Cód SAP</t>
  </si>
  <si>
    <t>Descrição do Produto</t>
  </si>
  <si>
    <t>ACUCAR CRISTAL ALEGRE PC 1KG</t>
  </si>
  <si>
    <t>ACUCAR REFIN GRANUL ESTRELA 1KG</t>
  </si>
  <si>
    <t>ACUCAR REFIN TRITURADO DUMEL PC 1KG</t>
  </si>
  <si>
    <t>ARROZ AGUL BCO SAO JOAQUIM PC 1KG</t>
  </si>
  <si>
    <t>ARROZ BCO EMOCOES T1 PC 1KG</t>
  </si>
  <si>
    <t>BISC CR CRACKER FORTALEZA PC 400G</t>
  </si>
  <si>
    <t>BISC CR CRACKER VITARELLA PC 400G</t>
  </si>
  <si>
    <t>BISC MAIZENA FORTALEZA PC 400G</t>
  </si>
  <si>
    <t>BISC MAIZENA VITARELLA PC 400G</t>
  </si>
  <si>
    <t>CAFE PO SANTA CLARA ALMOF PC 250G</t>
  </si>
  <si>
    <t>CAFE PO SAO BRAZ ALMOF PC 250G</t>
  </si>
  <si>
    <t>FARINHA MAND BREJEIRINHA 1KG</t>
  </si>
  <si>
    <t>FARINHA MAND BREJINHO EXTRA 1KG</t>
  </si>
  <si>
    <t>FEIJAO CARIOCA CAMIL T-1 PC 1KG</t>
  </si>
  <si>
    <t>FEIJAO CARIOCA MEU BIJU PC 1KG</t>
  </si>
  <si>
    <t>FEIJAO CARIOCA TURQUESA PC 1KG</t>
  </si>
  <si>
    <t>FEIJAO CARIOCA URBANO PC 1KG</t>
  </si>
  <si>
    <t>FLOCAO MILHO NORDESTINO PC 500G</t>
  </si>
  <si>
    <t>FLOCAO MILHO NOVOMILHO PC 500G</t>
  </si>
  <si>
    <t>LEITE UHT BETANIA INT CX 1L</t>
  </si>
  <si>
    <t>LEITE UHT ELEGE INT CX 1L</t>
  </si>
  <si>
    <t>MARGARINA CREM DELICATA 250G</t>
  </si>
  <si>
    <t>MARGARINA CREM DELICIA C/SAL 250G</t>
  </si>
  <si>
    <t>MARGARINA CREM DELINE SADIA C/SAL 250G</t>
  </si>
  <si>
    <t>MARGARINA CREM PRIMOR C/SAL 250G</t>
  </si>
  <si>
    <t>MASSA SEM FORTALEZA ESPAGUETE PC 500G</t>
  </si>
  <si>
    <t>OLEO SOJA CONCORDIA 900ML</t>
  </si>
  <si>
    <t>OLEO SOJA LIZA GF 900ML</t>
  </si>
  <si>
    <t>OLEO SOJA SOYA GF 900ML</t>
  </si>
  <si>
    <t>PAO FRANCES FAB PROPRIA KG</t>
  </si>
  <si>
    <t>SAL MOIDO NEVADO PC 1KG</t>
  </si>
  <si>
    <t>CAT. PROCON</t>
  </si>
  <si>
    <t>MERCEARIA</t>
  </si>
  <si>
    <t>Mínimo</t>
  </si>
  <si>
    <t>Máximo</t>
  </si>
  <si>
    <t>Média</t>
  </si>
  <si>
    <t>REDE MAIS NOVA DESCOBERTA</t>
  </si>
  <si>
    <t>NORDESTÃO SALGADO FILHO</t>
  </si>
  <si>
    <t>EXTRA ROBERTO FREIRE</t>
  </si>
  <si>
    <t>REDE MAIS CID. DA ESPERANÇA</t>
  </si>
  <si>
    <t>NORDESTÃO ALECRIM</t>
  </si>
  <si>
    <t>EXTRA MIDWAY</t>
  </si>
  <si>
    <t>FAVORITO ZONA NORTE</t>
  </si>
  <si>
    <t>BOM DIA AV. BUMBA MEU BOI</t>
  </si>
  <si>
    <t>SUPER SHOW NEOPOLIS</t>
  </si>
  <si>
    <t>ALCATRA BOV PEDACO RESF KG</t>
  </si>
  <si>
    <t>AÇOUGUE</t>
  </si>
  <si>
    <t>FILE MERLUZA CRUZ PC 1KG</t>
  </si>
  <si>
    <t>FRANGO SADIA S/ MIUDOS CONG KG</t>
  </si>
  <si>
    <t>MUSCULO BOV FRIBOI RESERVA RF KG</t>
  </si>
  <si>
    <t>OVOS BRANCO AVINE GRANDE BD C/30</t>
  </si>
  <si>
    <t>OVOS BRANCO VITAGEMA GRANDE BD C/30</t>
  </si>
  <si>
    <t>PATINHO SOL KG</t>
  </si>
  <si>
    <t>QUEIJO COALHO JUCURUTU PEDACO KG</t>
  </si>
  <si>
    <t>AGUA SANITARIA DRAGAO 1L</t>
  </si>
  <si>
    <t>HIGIENE E LIMPEZA</t>
  </si>
  <si>
    <t>AGUA SANITARIA TUBARAO 1L</t>
  </si>
  <si>
    <t>CR DENT COLGATE TRIPLA ACAO 90G</t>
  </si>
  <si>
    <t>DETERGENTE LIQ LIMPOL TB 500ML</t>
  </si>
  <si>
    <t>DETERGENTE PO ALA 500G</t>
  </si>
  <si>
    <t>LAVA LOUCAS MINUANO 500ML</t>
  </si>
  <si>
    <t>SABAO BARRA MINUANO GLICER 5X200G</t>
  </si>
  <si>
    <t>SABONETE BAR LUX BOTANICALS 85G</t>
  </si>
  <si>
    <t>ALFACE CRESPA UND</t>
  </si>
  <si>
    <t>HORTIFRUTI</t>
  </si>
  <si>
    <t>BANANA PRATA KG</t>
  </si>
  <si>
    <t>BATATA DOCE ROXA KG</t>
  </si>
  <si>
    <t>BATATA INGLESA LISA KG</t>
  </si>
  <si>
    <t>CEBOLA KG</t>
  </si>
  <si>
    <t>CEBOLINHA UND</t>
  </si>
  <si>
    <t>CHUCHU KG</t>
  </si>
  <si>
    <t>COENTRO UND</t>
  </si>
  <si>
    <t>JERIMUM LEITE KG</t>
  </si>
  <si>
    <t>LARANJA PERA KG</t>
  </si>
  <si>
    <t>MACAXEIRA KG</t>
  </si>
  <si>
    <t>REPOLHO BRANCO KG</t>
  </si>
  <si>
    <t>TOMATE SANTA ADELIA KG</t>
  </si>
  <si>
    <t>ITEM</t>
  </si>
  <si>
    <t>CARREOU BR-101</t>
  </si>
  <si>
    <t>CARREOUR NORTE SHOPPING</t>
  </si>
  <si>
    <t>Total</t>
  </si>
  <si>
    <t>MÉDIA CALCULADA</t>
  </si>
  <si>
    <t>NÃO TINHA EM</t>
  </si>
  <si>
    <t>FAVORITO ROBERTO REIRE</t>
  </si>
  <si>
    <t>TESTAR MÉDIA</t>
  </si>
  <si>
    <t>Rótulos de Linha</t>
  </si>
  <si>
    <t>SUPERMERCADO</t>
  </si>
  <si>
    <t>PREÇO</t>
  </si>
  <si>
    <t>SIM</t>
  </si>
  <si>
    <t>Soma de PREÇO</t>
  </si>
  <si>
    <t>CATEGORIA PROCON</t>
  </si>
  <si>
    <t>Média de PREÇO</t>
  </si>
  <si>
    <t>ITEM DISPONÍVEL</t>
  </si>
  <si>
    <t>NÃO</t>
  </si>
  <si>
    <t>ITENS ENCONTRADOS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</si>
</sst>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* #,##0.00_-;\-&quot;R$&quot;* #,##0.00_-;_-&quot;R$&quot;* &quot;-&quot;??_-;_-@_-"/>
    <numFmt numFmtId="165" formatCode="&quot;R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0" borderId="0" xfId="0" pivotButton="1"/>
    <xf numFmtId="0" fontId="2" fillId="0" borderId="2" xfId="0" applyFont="1" applyFill="1" applyBorder="1" applyAlignment="1">
      <alignment horizontal="center" vertical="center" wrapText="1"/>
    </xf>
    <xf numFmtId="164" fontId="5" fillId="0" borderId="1" xfId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164" fontId="6" fillId="0" borderId="1" xfId="1" applyFont="1" applyFill="1" applyBorder="1"/>
    <xf numFmtId="0" fontId="6" fillId="0" borderId="3" xfId="0" applyFont="1" applyFill="1" applyBorder="1" applyAlignment="1">
      <alignment horizontal="left"/>
    </xf>
    <xf numFmtId="164" fontId="6" fillId="0" borderId="3" xfId="1" applyFont="1" applyFill="1" applyBorder="1"/>
    <xf numFmtId="0" fontId="4" fillId="0" borderId="0" xfId="0" applyFont="1" applyFill="1"/>
    <xf numFmtId="164" fontId="5" fillId="0" borderId="2" xfId="1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3" xfId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5" fontId="0" fillId="0" borderId="0" xfId="0" applyNumberFormat="1"/>
    <xf numFmtId="1" fontId="0" fillId="0" borderId="0" xfId="0" applyNumberFormat="1"/>
  </cellXfs>
  <cellStyles count="2">
    <cellStyle name="Moeda" xfId="1" builtinId="4"/>
    <cellStyle name="Normal" xfId="0" builtinId="0"/>
  </cellStyles>
  <dxfs count="15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&quot;R$&quot;#,##0.00"/>
    </dxf>
    <dxf>
      <numFmt numFmtId="4" formatCode="#,##0.00"/>
    </dxf>
    <dxf>
      <numFmt numFmtId="165" formatCode="&quot;R$&quot;#,##0.00"/>
    </dxf>
    <dxf>
      <numFmt numFmtId="4" formatCode="#,##0.00"/>
    </dxf>
    <dxf>
      <numFmt numFmtId="165" formatCode="&quot;R$&quot;#,##0.00"/>
    </dxf>
    <dxf>
      <numFmt numFmtId="4" formatCode="#,##0.00"/>
    </dxf>
    <dxf>
      <numFmt numFmtId="1" formatCode="0"/>
    </dxf>
    <dxf>
      <numFmt numFmtId="165" formatCode="&quot;R$&quot;#,##0.00"/>
    </dxf>
    <dxf>
      <numFmt numFmtId="4" formatCode="#,##0.00"/>
    </dxf>
    <dxf>
      <numFmt numFmtId="165" formatCode="&quot;R$&quot;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border outline="0">
        <top style="thin">
          <color theme="8" tint="0.39997558519241921"/>
        </top>
      </border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00206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</font>
      <numFmt numFmtId="4" formatCode="#,##0.00"/>
    </dxf>
    <dxf>
      <font>
        <b/>
      </font>
      <numFmt numFmtId="4" formatCode="#,##0.00"/>
    </dxf>
    <dxf>
      <font>
        <b/>
      </font>
      <numFmt numFmtId="4" formatCode="#,##0.0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</dxf>
    <dxf>
      <font>
        <b/>
      </font>
      <numFmt numFmtId="4" formatCode="#,##0.00"/>
    </dxf>
    <dxf>
      <font>
        <b/>
      </font>
      <numFmt numFmtId="4" formatCode="#,##0.00"/>
    </dxf>
    <dxf>
      <font>
        <b/>
      </font>
      <numFmt numFmtId="4" formatCode="#,##0.0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udes" refreshedDate="44485.682251273145" createdVersion="4" refreshedVersion="4" minRefreshableVersion="3" recordCount="720" xr:uid="{00000000-000A-0000-FFFF-FFFF0F000000}">
  <cacheSource type="worksheet">
    <worksheetSource name="Tabela5"/>
  </cacheSource>
  <cacheFields count="6">
    <cacheField name="Cód SAP" numFmtId="0">
      <sharedItems containsSemiMixedTypes="0" containsString="0" containsNumber="1" containsInteger="1" minValue="250001" maxValue="2021675"/>
    </cacheField>
    <cacheField name="Descrição do Produto" numFmtId="0">
      <sharedItems count="60">
        <s v="ACUCAR CRISTAL ALEGRE PC 1KG"/>
        <s v="ACUCAR REFIN GRANUL ESTRELA 1KG"/>
        <s v="ACUCAR REFIN TRITURADO DUMEL PC 1KG"/>
        <s v="ARROZ AGUL BCO SAO JOAQUIM PC 1KG"/>
        <s v="ARROZ BCO EMOCOES T1 PC 1KG"/>
        <s v="BISC CR CRACKER FORTALEZA PC 400G"/>
        <s v="BISC CR CRACKER VITARELLA PC 400G"/>
        <s v="BISC MAIZENA FORTALEZA PC 400G"/>
        <s v="BISC MAIZENA VITARELLA PC 400G"/>
        <s v="CAFE PO SANTA CLARA ALMOF PC 250G"/>
        <s v="CAFE PO SAO BRAZ ALMOF PC 250G"/>
        <s v="FARINHA MAND BREJEIRINHA 1KG"/>
        <s v="FARINHA MAND BREJINHO EXTRA 1KG"/>
        <s v="FEIJAO CARIOCA CAMIL T-1 PC 1KG"/>
        <s v="FEIJAO CARIOCA MEU BIJU PC 1KG"/>
        <s v="FEIJAO CARIOCA TURQUESA PC 1KG"/>
        <s v="FEIJAO CARIOCA URBANO PC 1KG"/>
        <s v="FLOCAO MILHO NORDESTINO PC 500G"/>
        <s v="FLOCAO MILHO NOVOMILHO PC 500G"/>
        <s v="LEITE UHT BETANIA INT CX 1L"/>
        <s v="LEITE UHT ELEGE INT CX 1L"/>
        <s v="MARGARINA CREM DELICATA 250G"/>
        <s v="MARGARINA CREM DELICIA C/SAL 250G"/>
        <s v="MARGARINA CREM DELINE SADIA C/SAL 250G"/>
        <s v="MARGARINA CREM PRIMOR C/SAL 250G"/>
        <s v="MASSA SEM FORTALEZA ESPAGUETE PC 500G"/>
        <s v="OLEO SOJA CONCORDIA 900ML"/>
        <s v="OLEO SOJA LIZA GF 900ML"/>
        <s v="OLEO SOJA SOYA GF 900ML"/>
        <s v="PAO FRANCES FAB PROPRIA KG"/>
        <s v="SAL MOIDO NEVADO PC 1KG"/>
        <s v="ALCATRA BOV PEDACO RESF KG"/>
        <s v="FILE MERLUZA CRUZ PC 1KG"/>
        <s v="FRANGO SADIA S/ MIUDOS CONG KG"/>
        <s v="MUSCULO BOV FRIBOI RESERVA RF KG"/>
        <s v="OVOS BRANCO AVINE GRANDE BD C/30"/>
        <s v="OVOS BRANCO VITAGEMA GRANDE BD C/30"/>
        <s v="PATINHO SOL KG"/>
        <s v="QUEIJO COALHO JUCURUTU PEDACO KG"/>
        <s v="AGUA SANITARIA DRAGAO 1L"/>
        <s v="AGUA SANITARIA TUBARAO 1L"/>
        <s v="CR DENT COLGATE TRIPLA ACAO 90G"/>
        <s v="DETERGENTE LIQ LIMPOL TB 500ML"/>
        <s v="DETERGENTE PO ALA 500G"/>
        <s v="LAVA LOUCAS MINUANO 500ML"/>
        <s v="SABAO BARRA MINUANO GLICER 5X200G"/>
        <s v="SABONETE BAR LUX BOTANICALS 85G"/>
        <s v="ALFACE CRESPA UND"/>
        <s v="BANANA PRATA KG"/>
        <s v="BATATA DOCE ROXA KG"/>
        <s v="BATATA INGLESA LISA KG"/>
        <s v="CEBOLA KG"/>
        <s v="CEBOLINHA UND"/>
        <s v="CHUCHU KG"/>
        <s v="COENTRO UND"/>
        <s v="JERIMUM LEITE KG"/>
        <s v="LARANJA PERA KG"/>
        <s v="MACAXEIRA KG"/>
        <s v="REPOLHO BRANCO KG"/>
        <s v="TOMATE SANTA ADELIA KG"/>
      </sharedItems>
    </cacheField>
    <cacheField name="CATEGORIA PROCON" numFmtId="0">
      <sharedItems count="4">
        <s v="MERCEARIA"/>
        <s v="AÇOUGUE"/>
        <s v="HIGIENE E LIMPEZA"/>
        <s v="HORTIFRUTI"/>
      </sharedItems>
    </cacheField>
    <cacheField name="SUPERMERCADO" numFmtId="0">
      <sharedItems count="12">
        <s v="REDE MAIS NOVA DESCOBERTA"/>
        <s v="CARREOU BR-101"/>
        <s v="FAVORITO ROBERTO REIRE"/>
        <s v="NORDESTÃO SALGADO FILHO"/>
        <s v="EXTRA ROBERTO FREIRE"/>
        <s v="REDE MAIS CID. DA ESPERANÇA"/>
        <s v="NORDESTÃO ALECRIM"/>
        <s v="EXTRA MIDWAY"/>
        <s v="FAVORITO ZONA NORTE"/>
        <s v="BOM DIA AV. BUMBA MEU BOI"/>
        <s v="SUPER SHOW NEOPOLIS"/>
        <s v="CARREOUR NORTE SHOPPING"/>
      </sharedItems>
    </cacheField>
    <cacheField name="PREÇO" numFmtId="0">
      <sharedItems containsSemiMixedTypes="0" containsString="0" containsNumber="1" minValue="0.89" maxValue="49.9"/>
    </cacheField>
    <cacheField name="ITEM DISPONÍVEL" numFmtId="0">
      <sharedItems count="2">
        <s v="SIM"/>
        <s v="NÃ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n v="2017983"/>
    <x v="0"/>
    <x v="0"/>
    <x v="0"/>
    <n v="4.59"/>
    <x v="0"/>
  </r>
  <r>
    <n v="2000447"/>
    <x v="1"/>
    <x v="0"/>
    <x v="0"/>
    <n v="4.8499999999999996"/>
    <x v="0"/>
  </r>
  <r>
    <n v="2000451"/>
    <x v="2"/>
    <x v="0"/>
    <x v="0"/>
    <n v="4.49"/>
    <x v="0"/>
  </r>
  <r>
    <n v="2000938"/>
    <x v="3"/>
    <x v="0"/>
    <x v="0"/>
    <n v="4.99"/>
    <x v="0"/>
  </r>
  <r>
    <n v="2000950"/>
    <x v="4"/>
    <x v="0"/>
    <x v="0"/>
    <n v="5.79"/>
    <x v="0"/>
  </r>
  <r>
    <n v="2008723"/>
    <x v="5"/>
    <x v="0"/>
    <x v="0"/>
    <n v="5.99"/>
    <x v="0"/>
  </r>
  <r>
    <n v="2001383"/>
    <x v="6"/>
    <x v="0"/>
    <x v="0"/>
    <n v="4.6900000000000004"/>
    <x v="0"/>
  </r>
  <r>
    <n v="2008772"/>
    <x v="7"/>
    <x v="0"/>
    <x v="0"/>
    <n v="6.49"/>
    <x v="0"/>
  </r>
  <r>
    <n v="2008780"/>
    <x v="8"/>
    <x v="0"/>
    <x v="0"/>
    <n v="6.39"/>
    <x v="0"/>
  </r>
  <r>
    <n v="2009109"/>
    <x v="9"/>
    <x v="0"/>
    <x v="0"/>
    <n v="6.49"/>
    <x v="0"/>
  </r>
  <r>
    <n v="2009115"/>
    <x v="10"/>
    <x v="0"/>
    <x v="0"/>
    <n v="6.49"/>
    <x v="0"/>
  </r>
  <r>
    <n v="2010226"/>
    <x v="11"/>
    <x v="0"/>
    <x v="0"/>
    <n v="4.32"/>
    <x v="1"/>
  </r>
  <r>
    <n v="2010228"/>
    <x v="12"/>
    <x v="0"/>
    <x v="0"/>
    <n v="7.24"/>
    <x v="1"/>
  </r>
  <r>
    <n v="2003455"/>
    <x v="13"/>
    <x v="0"/>
    <x v="0"/>
    <n v="8.19"/>
    <x v="1"/>
  </r>
  <r>
    <n v="2003461"/>
    <x v="14"/>
    <x v="0"/>
    <x v="0"/>
    <n v="9.7899999999999991"/>
    <x v="0"/>
  </r>
  <r>
    <n v="2003466"/>
    <x v="15"/>
    <x v="0"/>
    <x v="0"/>
    <n v="9.99"/>
    <x v="0"/>
  </r>
  <r>
    <n v="2003467"/>
    <x v="16"/>
    <x v="0"/>
    <x v="0"/>
    <n v="9.99"/>
    <x v="0"/>
  </r>
  <r>
    <n v="2003706"/>
    <x v="17"/>
    <x v="0"/>
    <x v="0"/>
    <n v="2.04"/>
    <x v="1"/>
  </r>
  <r>
    <n v="2003708"/>
    <x v="18"/>
    <x v="0"/>
    <x v="0"/>
    <n v="1.95"/>
    <x v="1"/>
  </r>
  <r>
    <n v="2004656"/>
    <x v="19"/>
    <x v="0"/>
    <x v="0"/>
    <n v="4.99"/>
    <x v="0"/>
  </r>
  <r>
    <n v="2004667"/>
    <x v="20"/>
    <x v="0"/>
    <x v="0"/>
    <n v="4.74"/>
    <x v="1"/>
  </r>
  <r>
    <n v="2005118"/>
    <x v="21"/>
    <x v="0"/>
    <x v="0"/>
    <n v="2.93"/>
    <x v="1"/>
  </r>
  <r>
    <n v="2005122"/>
    <x v="22"/>
    <x v="0"/>
    <x v="0"/>
    <n v="3.86"/>
    <x v="1"/>
  </r>
  <r>
    <n v="2005127"/>
    <x v="23"/>
    <x v="0"/>
    <x v="0"/>
    <n v="3.39"/>
    <x v="0"/>
  </r>
  <r>
    <n v="2005131"/>
    <x v="24"/>
    <x v="0"/>
    <x v="0"/>
    <n v="3.49"/>
    <x v="0"/>
  </r>
  <r>
    <n v="2005256"/>
    <x v="25"/>
    <x v="0"/>
    <x v="0"/>
    <n v="3.99"/>
    <x v="0"/>
  </r>
  <r>
    <n v="2021675"/>
    <x v="26"/>
    <x v="0"/>
    <x v="0"/>
    <n v="8.99"/>
    <x v="0"/>
  </r>
  <r>
    <n v="2005597"/>
    <x v="27"/>
    <x v="0"/>
    <x v="0"/>
    <n v="9.0299999999999994"/>
    <x v="1"/>
  </r>
  <r>
    <n v="2005599"/>
    <x v="28"/>
    <x v="0"/>
    <x v="0"/>
    <n v="8.99"/>
    <x v="0"/>
  </r>
  <r>
    <n v="250090"/>
    <x v="29"/>
    <x v="0"/>
    <x v="0"/>
    <n v="10.9"/>
    <x v="0"/>
  </r>
  <r>
    <n v="2007406"/>
    <x v="30"/>
    <x v="0"/>
    <x v="0"/>
    <n v="1.1499999999999999"/>
    <x v="0"/>
  </r>
  <r>
    <n v="250115"/>
    <x v="31"/>
    <x v="1"/>
    <x v="0"/>
    <n v="48.99"/>
    <x v="0"/>
  </r>
  <r>
    <n v="2003559"/>
    <x v="32"/>
    <x v="1"/>
    <x v="0"/>
    <n v="41.99"/>
    <x v="0"/>
  </r>
  <r>
    <n v="253041"/>
    <x v="33"/>
    <x v="1"/>
    <x v="0"/>
    <n v="12.79"/>
    <x v="1"/>
  </r>
  <r>
    <n v="250639"/>
    <x v="34"/>
    <x v="1"/>
    <x v="0"/>
    <n v="39.99"/>
    <x v="0"/>
  </r>
  <r>
    <n v="2005652"/>
    <x v="35"/>
    <x v="1"/>
    <x v="0"/>
    <n v="16.95"/>
    <x v="1"/>
  </r>
  <r>
    <n v="2005663"/>
    <x v="36"/>
    <x v="1"/>
    <x v="0"/>
    <n v="15.99"/>
    <x v="1"/>
  </r>
  <r>
    <n v="250048"/>
    <x v="37"/>
    <x v="1"/>
    <x v="0"/>
    <n v="46.89"/>
    <x v="0"/>
  </r>
  <r>
    <n v="250868"/>
    <x v="38"/>
    <x v="1"/>
    <x v="0"/>
    <n v="44.9"/>
    <x v="0"/>
  </r>
  <r>
    <n v="2000654"/>
    <x v="39"/>
    <x v="2"/>
    <x v="0"/>
    <n v="2.29"/>
    <x v="0"/>
  </r>
  <r>
    <n v="2000660"/>
    <x v="40"/>
    <x v="2"/>
    <x v="0"/>
    <n v="2.09"/>
    <x v="1"/>
  </r>
  <r>
    <n v="2009656"/>
    <x v="41"/>
    <x v="2"/>
    <x v="0"/>
    <n v="3.99"/>
    <x v="0"/>
  </r>
  <r>
    <n v="2009927"/>
    <x v="42"/>
    <x v="2"/>
    <x v="0"/>
    <n v="2.59"/>
    <x v="0"/>
  </r>
  <r>
    <n v="2009936"/>
    <x v="43"/>
    <x v="2"/>
    <x v="0"/>
    <n v="3.79"/>
    <x v="0"/>
  </r>
  <r>
    <n v="2010761"/>
    <x v="44"/>
    <x v="2"/>
    <x v="0"/>
    <n v="2.29"/>
    <x v="1"/>
  </r>
  <r>
    <n v="2011753"/>
    <x v="45"/>
    <x v="2"/>
    <x v="0"/>
    <n v="12.99"/>
    <x v="0"/>
  </r>
  <r>
    <n v="2016300"/>
    <x v="46"/>
    <x v="2"/>
    <x v="0"/>
    <n v="2.19"/>
    <x v="0"/>
  </r>
  <r>
    <n v="251202"/>
    <x v="47"/>
    <x v="3"/>
    <x v="0"/>
    <n v="1.69"/>
    <x v="0"/>
  </r>
  <r>
    <n v="253827"/>
    <x v="48"/>
    <x v="3"/>
    <x v="0"/>
    <n v="1.99"/>
    <x v="0"/>
  </r>
  <r>
    <n v="250007"/>
    <x v="49"/>
    <x v="3"/>
    <x v="0"/>
    <n v="3.62"/>
    <x v="1"/>
  </r>
  <r>
    <n v="250005"/>
    <x v="50"/>
    <x v="3"/>
    <x v="0"/>
    <n v="6.69"/>
    <x v="0"/>
  </r>
  <r>
    <n v="250004"/>
    <x v="51"/>
    <x v="3"/>
    <x v="0"/>
    <n v="2.4900000000000002"/>
    <x v="0"/>
  </r>
  <r>
    <n v="251277"/>
    <x v="52"/>
    <x v="3"/>
    <x v="0"/>
    <n v="1.69"/>
    <x v="0"/>
  </r>
  <r>
    <n v="250015"/>
    <x v="53"/>
    <x v="3"/>
    <x v="0"/>
    <n v="2.99"/>
    <x v="0"/>
  </r>
  <r>
    <n v="251292"/>
    <x v="54"/>
    <x v="3"/>
    <x v="0"/>
    <n v="1.3"/>
    <x v="0"/>
  </r>
  <r>
    <n v="250017"/>
    <x v="55"/>
    <x v="3"/>
    <x v="0"/>
    <n v="2.4900000000000002"/>
    <x v="0"/>
  </r>
  <r>
    <n v="250001"/>
    <x v="56"/>
    <x v="3"/>
    <x v="0"/>
    <n v="2.99"/>
    <x v="0"/>
  </r>
  <r>
    <n v="250006"/>
    <x v="57"/>
    <x v="3"/>
    <x v="0"/>
    <n v="3.99"/>
    <x v="0"/>
  </r>
  <r>
    <n v="250023"/>
    <x v="58"/>
    <x v="3"/>
    <x v="0"/>
    <n v="4.99"/>
    <x v="0"/>
  </r>
  <r>
    <n v="250008"/>
    <x v="59"/>
    <x v="3"/>
    <x v="0"/>
    <n v="5.69"/>
    <x v="0"/>
  </r>
  <r>
    <n v="2017983"/>
    <x v="0"/>
    <x v="0"/>
    <x v="1"/>
    <n v="3.99"/>
    <x v="0"/>
  </r>
  <r>
    <n v="2000447"/>
    <x v="1"/>
    <x v="0"/>
    <x v="1"/>
    <n v="4.13"/>
    <x v="1"/>
  </r>
  <r>
    <n v="2000451"/>
    <x v="2"/>
    <x v="0"/>
    <x v="1"/>
    <n v="4.01"/>
    <x v="1"/>
  </r>
  <r>
    <n v="2000938"/>
    <x v="3"/>
    <x v="0"/>
    <x v="1"/>
    <n v="4.6900000000000004"/>
    <x v="0"/>
  </r>
  <r>
    <n v="2000950"/>
    <x v="4"/>
    <x v="0"/>
    <x v="1"/>
    <n v="4.79"/>
    <x v="0"/>
  </r>
  <r>
    <n v="2008723"/>
    <x v="5"/>
    <x v="0"/>
    <x v="1"/>
    <n v="5.42"/>
    <x v="1"/>
  </r>
  <r>
    <n v="2001383"/>
    <x v="6"/>
    <x v="0"/>
    <x v="1"/>
    <n v="3.79"/>
    <x v="0"/>
  </r>
  <r>
    <n v="2008772"/>
    <x v="7"/>
    <x v="0"/>
    <x v="1"/>
    <n v="6.05"/>
    <x v="1"/>
  </r>
  <r>
    <n v="2008780"/>
    <x v="8"/>
    <x v="0"/>
    <x v="1"/>
    <n v="4.6900000000000004"/>
    <x v="0"/>
  </r>
  <r>
    <n v="2009109"/>
    <x v="9"/>
    <x v="0"/>
    <x v="1"/>
    <n v="6.49"/>
    <x v="0"/>
  </r>
  <r>
    <n v="2009115"/>
    <x v="10"/>
    <x v="0"/>
    <x v="1"/>
    <n v="6.29"/>
    <x v="0"/>
  </r>
  <r>
    <n v="2010226"/>
    <x v="11"/>
    <x v="0"/>
    <x v="1"/>
    <n v="4.32"/>
    <x v="1"/>
  </r>
  <r>
    <n v="2010228"/>
    <x v="12"/>
    <x v="0"/>
    <x v="1"/>
    <n v="7.24"/>
    <x v="1"/>
  </r>
  <r>
    <n v="2003455"/>
    <x v="13"/>
    <x v="0"/>
    <x v="1"/>
    <n v="8.2899999999999991"/>
    <x v="0"/>
  </r>
  <r>
    <n v="2003461"/>
    <x v="14"/>
    <x v="0"/>
    <x v="1"/>
    <n v="8.2899999999999991"/>
    <x v="0"/>
  </r>
  <r>
    <n v="2003466"/>
    <x v="15"/>
    <x v="0"/>
    <x v="1"/>
    <n v="8.2899999999999991"/>
    <x v="0"/>
  </r>
  <r>
    <n v="2003467"/>
    <x v="16"/>
    <x v="0"/>
    <x v="1"/>
    <n v="8.82"/>
    <x v="1"/>
  </r>
  <r>
    <n v="2003706"/>
    <x v="17"/>
    <x v="0"/>
    <x v="1"/>
    <n v="2.04"/>
    <x v="1"/>
  </r>
  <r>
    <n v="2003708"/>
    <x v="18"/>
    <x v="0"/>
    <x v="1"/>
    <n v="1.49"/>
    <x v="0"/>
  </r>
  <r>
    <n v="2004656"/>
    <x v="19"/>
    <x v="0"/>
    <x v="1"/>
    <n v="4.49"/>
    <x v="0"/>
  </r>
  <r>
    <n v="2004667"/>
    <x v="20"/>
    <x v="0"/>
    <x v="1"/>
    <n v="4.74"/>
    <x v="1"/>
  </r>
  <r>
    <n v="2005118"/>
    <x v="21"/>
    <x v="0"/>
    <x v="1"/>
    <n v="2.93"/>
    <x v="1"/>
  </r>
  <r>
    <n v="2005122"/>
    <x v="22"/>
    <x v="0"/>
    <x v="1"/>
    <n v="3.99"/>
    <x v="0"/>
  </r>
  <r>
    <n v="2005127"/>
    <x v="23"/>
    <x v="0"/>
    <x v="1"/>
    <n v="3.29"/>
    <x v="0"/>
  </r>
  <r>
    <n v="2005131"/>
    <x v="24"/>
    <x v="0"/>
    <x v="1"/>
    <n v="3.19"/>
    <x v="0"/>
  </r>
  <r>
    <n v="2005256"/>
    <x v="25"/>
    <x v="0"/>
    <x v="1"/>
    <n v="3.67"/>
    <x v="1"/>
  </r>
  <r>
    <n v="2021675"/>
    <x v="26"/>
    <x v="0"/>
    <x v="1"/>
    <n v="9.0299999999999994"/>
    <x v="1"/>
  </r>
  <r>
    <n v="2005597"/>
    <x v="27"/>
    <x v="0"/>
    <x v="1"/>
    <n v="8.69"/>
    <x v="0"/>
  </r>
  <r>
    <n v="2005599"/>
    <x v="28"/>
    <x v="0"/>
    <x v="1"/>
    <n v="7.89"/>
    <x v="0"/>
  </r>
  <r>
    <n v="250090"/>
    <x v="29"/>
    <x v="0"/>
    <x v="1"/>
    <n v="12.19"/>
    <x v="0"/>
  </r>
  <r>
    <n v="2007406"/>
    <x v="30"/>
    <x v="0"/>
    <x v="1"/>
    <n v="1.1299999999999999"/>
    <x v="1"/>
  </r>
  <r>
    <n v="250115"/>
    <x v="31"/>
    <x v="1"/>
    <x v="1"/>
    <n v="48.99"/>
    <x v="0"/>
  </r>
  <r>
    <n v="2003559"/>
    <x v="32"/>
    <x v="1"/>
    <x v="1"/>
    <n v="38.729999999999997"/>
    <x v="1"/>
  </r>
  <r>
    <n v="253041"/>
    <x v="33"/>
    <x v="1"/>
    <x v="1"/>
    <n v="12.79"/>
    <x v="1"/>
  </r>
  <r>
    <n v="250639"/>
    <x v="34"/>
    <x v="1"/>
    <x v="1"/>
    <n v="36.69"/>
    <x v="0"/>
  </r>
  <r>
    <n v="2005652"/>
    <x v="35"/>
    <x v="1"/>
    <x v="1"/>
    <n v="16.95"/>
    <x v="1"/>
  </r>
  <r>
    <n v="2005663"/>
    <x v="36"/>
    <x v="1"/>
    <x v="1"/>
    <n v="15.99"/>
    <x v="1"/>
  </r>
  <r>
    <n v="250048"/>
    <x v="37"/>
    <x v="1"/>
    <x v="1"/>
    <n v="41.99"/>
    <x v="0"/>
  </r>
  <r>
    <n v="250868"/>
    <x v="38"/>
    <x v="1"/>
    <x v="1"/>
    <n v="42.39"/>
    <x v="0"/>
  </r>
  <r>
    <n v="2000654"/>
    <x v="39"/>
    <x v="2"/>
    <x v="1"/>
    <n v="1.79"/>
    <x v="0"/>
  </r>
  <r>
    <n v="2000660"/>
    <x v="40"/>
    <x v="2"/>
    <x v="1"/>
    <n v="2.09"/>
    <x v="0"/>
  </r>
  <r>
    <n v="2009656"/>
    <x v="41"/>
    <x v="2"/>
    <x v="1"/>
    <n v="3.19"/>
    <x v="0"/>
  </r>
  <r>
    <n v="2009927"/>
    <x v="42"/>
    <x v="2"/>
    <x v="1"/>
    <n v="2.36"/>
    <x v="1"/>
  </r>
  <r>
    <n v="2009936"/>
    <x v="43"/>
    <x v="2"/>
    <x v="1"/>
    <n v="3.25"/>
    <x v="1"/>
  </r>
  <r>
    <n v="2010761"/>
    <x v="44"/>
    <x v="2"/>
    <x v="1"/>
    <n v="2.29"/>
    <x v="1"/>
  </r>
  <r>
    <n v="2011753"/>
    <x v="45"/>
    <x v="2"/>
    <x v="1"/>
    <n v="12.19"/>
    <x v="1"/>
  </r>
  <r>
    <n v="2016300"/>
    <x v="46"/>
    <x v="2"/>
    <x v="1"/>
    <n v="1.89"/>
    <x v="0"/>
  </r>
  <r>
    <n v="251202"/>
    <x v="47"/>
    <x v="3"/>
    <x v="1"/>
    <n v="1.39"/>
    <x v="0"/>
  </r>
  <r>
    <n v="253827"/>
    <x v="48"/>
    <x v="3"/>
    <x v="1"/>
    <n v="3.59"/>
    <x v="0"/>
  </r>
  <r>
    <n v="250007"/>
    <x v="49"/>
    <x v="3"/>
    <x v="1"/>
    <n v="3.49"/>
    <x v="0"/>
  </r>
  <r>
    <n v="250005"/>
    <x v="50"/>
    <x v="3"/>
    <x v="1"/>
    <n v="5.49"/>
    <x v="0"/>
  </r>
  <r>
    <n v="250004"/>
    <x v="51"/>
    <x v="3"/>
    <x v="1"/>
    <n v="2.99"/>
    <x v="0"/>
  </r>
  <r>
    <n v="251277"/>
    <x v="52"/>
    <x v="3"/>
    <x v="1"/>
    <n v="1.49"/>
    <x v="0"/>
  </r>
  <r>
    <n v="250015"/>
    <x v="53"/>
    <x v="3"/>
    <x v="1"/>
    <n v="2.19"/>
    <x v="0"/>
  </r>
  <r>
    <n v="251292"/>
    <x v="54"/>
    <x v="3"/>
    <x v="1"/>
    <n v="1.39"/>
    <x v="0"/>
  </r>
  <r>
    <n v="250017"/>
    <x v="55"/>
    <x v="3"/>
    <x v="1"/>
    <n v="2.59"/>
    <x v="0"/>
  </r>
  <r>
    <n v="250001"/>
    <x v="56"/>
    <x v="3"/>
    <x v="1"/>
    <n v="3.89"/>
    <x v="0"/>
  </r>
  <r>
    <n v="250006"/>
    <x v="57"/>
    <x v="3"/>
    <x v="1"/>
    <n v="2.99"/>
    <x v="0"/>
  </r>
  <r>
    <n v="250023"/>
    <x v="58"/>
    <x v="3"/>
    <x v="1"/>
    <n v="7.19"/>
    <x v="0"/>
  </r>
  <r>
    <n v="250008"/>
    <x v="59"/>
    <x v="3"/>
    <x v="1"/>
    <n v="7.69"/>
    <x v="0"/>
  </r>
  <r>
    <n v="2017983"/>
    <x v="0"/>
    <x v="0"/>
    <x v="2"/>
    <n v="3.69"/>
    <x v="0"/>
  </r>
  <r>
    <n v="2000447"/>
    <x v="1"/>
    <x v="0"/>
    <x v="2"/>
    <n v="4.13"/>
    <x v="1"/>
  </r>
  <r>
    <n v="2000451"/>
    <x v="2"/>
    <x v="0"/>
    <x v="2"/>
    <n v="3.69"/>
    <x v="0"/>
  </r>
  <r>
    <n v="2000938"/>
    <x v="3"/>
    <x v="0"/>
    <x v="2"/>
    <n v="4.82"/>
    <x v="1"/>
  </r>
  <r>
    <n v="2000950"/>
    <x v="4"/>
    <x v="0"/>
    <x v="2"/>
    <n v="4.8899999999999997"/>
    <x v="0"/>
  </r>
  <r>
    <n v="2008723"/>
    <x v="5"/>
    <x v="0"/>
    <x v="2"/>
    <n v="5.29"/>
    <x v="0"/>
  </r>
  <r>
    <n v="2001383"/>
    <x v="6"/>
    <x v="0"/>
    <x v="2"/>
    <n v="4.99"/>
    <x v="0"/>
  </r>
  <r>
    <n v="2008772"/>
    <x v="7"/>
    <x v="0"/>
    <x v="2"/>
    <n v="6.05"/>
    <x v="1"/>
  </r>
  <r>
    <n v="2008780"/>
    <x v="8"/>
    <x v="0"/>
    <x v="2"/>
    <n v="5.89"/>
    <x v="0"/>
  </r>
  <r>
    <n v="2009109"/>
    <x v="9"/>
    <x v="0"/>
    <x v="2"/>
    <n v="6.29"/>
    <x v="0"/>
  </r>
  <r>
    <n v="2009115"/>
    <x v="10"/>
    <x v="0"/>
    <x v="2"/>
    <n v="6.2"/>
    <x v="1"/>
  </r>
  <r>
    <n v="2010226"/>
    <x v="11"/>
    <x v="0"/>
    <x v="2"/>
    <n v="4.1900000000000004"/>
    <x v="0"/>
  </r>
  <r>
    <n v="2010228"/>
    <x v="12"/>
    <x v="0"/>
    <x v="2"/>
    <n v="7.24"/>
    <x v="1"/>
  </r>
  <r>
    <n v="2003455"/>
    <x v="13"/>
    <x v="0"/>
    <x v="2"/>
    <n v="8.19"/>
    <x v="1"/>
  </r>
  <r>
    <n v="2003461"/>
    <x v="14"/>
    <x v="0"/>
    <x v="2"/>
    <n v="8.43"/>
    <x v="1"/>
  </r>
  <r>
    <n v="2003466"/>
    <x v="15"/>
    <x v="0"/>
    <x v="2"/>
    <n v="8.77"/>
    <x v="1"/>
  </r>
  <r>
    <n v="2003467"/>
    <x v="16"/>
    <x v="0"/>
    <x v="2"/>
    <n v="8.39"/>
    <x v="0"/>
  </r>
  <r>
    <n v="2003706"/>
    <x v="17"/>
    <x v="0"/>
    <x v="2"/>
    <n v="2.04"/>
    <x v="1"/>
  </r>
  <r>
    <n v="2003708"/>
    <x v="18"/>
    <x v="0"/>
    <x v="2"/>
    <n v="1.99"/>
    <x v="0"/>
  </r>
  <r>
    <n v="2004656"/>
    <x v="19"/>
    <x v="0"/>
    <x v="2"/>
    <n v="4.6900000000000004"/>
    <x v="0"/>
  </r>
  <r>
    <n v="2004667"/>
    <x v="20"/>
    <x v="0"/>
    <x v="2"/>
    <n v="4.6500000000000004"/>
    <x v="0"/>
  </r>
  <r>
    <n v="2005118"/>
    <x v="21"/>
    <x v="0"/>
    <x v="2"/>
    <n v="2.98"/>
    <x v="0"/>
  </r>
  <r>
    <n v="2005122"/>
    <x v="22"/>
    <x v="0"/>
    <x v="2"/>
    <n v="3.59"/>
    <x v="0"/>
  </r>
  <r>
    <n v="2005127"/>
    <x v="23"/>
    <x v="0"/>
    <x v="2"/>
    <n v="2.79"/>
    <x v="0"/>
  </r>
  <r>
    <n v="2005131"/>
    <x v="24"/>
    <x v="0"/>
    <x v="2"/>
    <n v="2.79"/>
    <x v="0"/>
  </r>
  <r>
    <n v="2005256"/>
    <x v="25"/>
    <x v="0"/>
    <x v="2"/>
    <n v="4.49"/>
    <x v="0"/>
  </r>
  <r>
    <n v="2021675"/>
    <x v="26"/>
    <x v="0"/>
    <x v="2"/>
    <n v="9.0299999999999994"/>
    <x v="1"/>
  </r>
  <r>
    <n v="2005597"/>
    <x v="27"/>
    <x v="0"/>
    <x v="2"/>
    <n v="14.99"/>
    <x v="0"/>
  </r>
  <r>
    <n v="2005599"/>
    <x v="28"/>
    <x v="0"/>
    <x v="2"/>
    <n v="7.99"/>
    <x v="0"/>
  </r>
  <r>
    <n v="250090"/>
    <x v="29"/>
    <x v="0"/>
    <x v="2"/>
    <n v="11.99"/>
    <x v="0"/>
  </r>
  <r>
    <n v="2007406"/>
    <x v="30"/>
    <x v="0"/>
    <x v="2"/>
    <n v="1.19"/>
    <x v="0"/>
  </r>
  <r>
    <n v="250115"/>
    <x v="31"/>
    <x v="1"/>
    <x v="2"/>
    <n v="49.9"/>
    <x v="0"/>
  </r>
  <r>
    <n v="2003559"/>
    <x v="32"/>
    <x v="1"/>
    <x v="2"/>
    <n v="43.9"/>
    <x v="0"/>
  </r>
  <r>
    <n v="253041"/>
    <x v="33"/>
    <x v="1"/>
    <x v="2"/>
    <n v="12.79"/>
    <x v="1"/>
  </r>
  <r>
    <n v="250639"/>
    <x v="34"/>
    <x v="1"/>
    <x v="2"/>
    <n v="39.9"/>
    <x v="0"/>
  </r>
  <r>
    <n v="2005652"/>
    <x v="35"/>
    <x v="1"/>
    <x v="2"/>
    <n v="16.98"/>
    <x v="0"/>
  </r>
  <r>
    <n v="2005663"/>
    <x v="36"/>
    <x v="1"/>
    <x v="2"/>
    <n v="15.99"/>
    <x v="1"/>
  </r>
  <r>
    <n v="250048"/>
    <x v="37"/>
    <x v="1"/>
    <x v="2"/>
    <n v="36.99"/>
    <x v="0"/>
  </r>
  <r>
    <n v="250868"/>
    <x v="38"/>
    <x v="1"/>
    <x v="2"/>
    <n v="39.99"/>
    <x v="0"/>
  </r>
  <r>
    <n v="2000654"/>
    <x v="39"/>
    <x v="2"/>
    <x v="2"/>
    <n v="1.96"/>
    <x v="1"/>
  </r>
  <r>
    <n v="2000660"/>
    <x v="40"/>
    <x v="2"/>
    <x v="2"/>
    <n v="2.09"/>
    <x v="1"/>
  </r>
  <r>
    <n v="2009656"/>
    <x v="41"/>
    <x v="2"/>
    <x v="2"/>
    <n v="3.98"/>
    <x v="0"/>
  </r>
  <r>
    <n v="2009927"/>
    <x v="42"/>
    <x v="2"/>
    <x v="2"/>
    <n v="2.29"/>
    <x v="0"/>
  </r>
  <r>
    <n v="2009936"/>
    <x v="43"/>
    <x v="2"/>
    <x v="2"/>
    <n v="3.19"/>
    <x v="0"/>
  </r>
  <r>
    <n v="2010761"/>
    <x v="44"/>
    <x v="2"/>
    <x v="2"/>
    <n v="2.29"/>
    <x v="1"/>
  </r>
  <r>
    <n v="2011753"/>
    <x v="45"/>
    <x v="2"/>
    <x v="2"/>
    <n v="11.68"/>
    <x v="0"/>
  </r>
  <r>
    <n v="2016300"/>
    <x v="46"/>
    <x v="2"/>
    <x v="2"/>
    <n v="1.98"/>
    <x v="0"/>
  </r>
  <r>
    <n v="251202"/>
    <x v="47"/>
    <x v="3"/>
    <x v="2"/>
    <n v="2.4900000000000002"/>
    <x v="0"/>
  </r>
  <r>
    <n v="253827"/>
    <x v="48"/>
    <x v="3"/>
    <x v="2"/>
    <n v="3.59"/>
    <x v="0"/>
  </r>
  <r>
    <n v="250007"/>
    <x v="49"/>
    <x v="3"/>
    <x v="2"/>
    <n v="3.49"/>
    <x v="0"/>
  </r>
  <r>
    <n v="250005"/>
    <x v="50"/>
    <x v="3"/>
    <x v="2"/>
    <n v="5.98"/>
    <x v="0"/>
  </r>
  <r>
    <n v="250004"/>
    <x v="51"/>
    <x v="3"/>
    <x v="2"/>
    <n v="2.4900000000000002"/>
    <x v="0"/>
  </r>
  <r>
    <n v="251277"/>
    <x v="52"/>
    <x v="3"/>
    <x v="2"/>
    <n v="1.89"/>
    <x v="0"/>
  </r>
  <r>
    <n v="250015"/>
    <x v="53"/>
    <x v="3"/>
    <x v="2"/>
    <n v="3.49"/>
    <x v="0"/>
  </r>
  <r>
    <n v="251292"/>
    <x v="54"/>
    <x v="3"/>
    <x v="2"/>
    <n v="1.98"/>
    <x v="0"/>
  </r>
  <r>
    <n v="250017"/>
    <x v="55"/>
    <x v="3"/>
    <x v="2"/>
    <n v="3.49"/>
    <x v="0"/>
  </r>
  <r>
    <n v="250001"/>
    <x v="56"/>
    <x v="3"/>
    <x v="2"/>
    <n v="2.59"/>
    <x v="0"/>
  </r>
  <r>
    <n v="250006"/>
    <x v="57"/>
    <x v="3"/>
    <x v="2"/>
    <n v="3.29"/>
    <x v="0"/>
  </r>
  <r>
    <n v="250023"/>
    <x v="58"/>
    <x v="3"/>
    <x v="2"/>
    <n v="5.49"/>
    <x v="0"/>
  </r>
  <r>
    <n v="250008"/>
    <x v="59"/>
    <x v="3"/>
    <x v="2"/>
    <n v="4.59"/>
    <x v="0"/>
  </r>
  <r>
    <n v="2017983"/>
    <x v="0"/>
    <x v="0"/>
    <x v="3"/>
    <n v="3.79"/>
    <x v="0"/>
  </r>
  <r>
    <n v="2000447"/>
    <x v="1"/>
    <x v="0"/>
    <x v="3"/>
    <n v="3.69"/>
    <x v="0"/>
  </r>
  <r>
    <n v="2000451"/>
    <x v="2"/>
    <x v="0"/>
    <x v="3"/>
    <n v="4.01"/>
    <x v="1"/>
  </r>
  <r>
    <n v="2000938"/>
    <x v="3"/>
    <x v="0"/>
    <x v="3"/>
    <n v="4.82"/>
    <x v="1"/>
  </r>
  <r>
    <n v="2000950"/>
    <x v="4"/>
    <x v="0"/>
    <x v="3"/>
    <n v="4.79"/>
    <x v="0"/>
  </r>
  <r>
    <n v="2008723"/>
    <x v="5"/>
    <x v="0"/>
    <x v="3"/>
    <n v="5.29"/>
    <x v="0"/>
  </r>
  <r>
    <n v="2001383"/>
    <x v="6"/>
    <x v="0"/>
    <x v="3"/>
    <n v="4.8899999999999997"/>
    <x v="0"/>
  </r>
  <r>
    <n v="2008772"/>
    <x v="7"/>
    <x v="0"/>
    <x v="3"/>
    <n v="5.99"/>
    <x v="0"/>
  </r>
  <r>
    <n v="2008780"/>
    <x v="8"/>
    <x v="0"/>
    <x v="3"/>
    <n v="4.99"/>
    <x v="0"/>
  </r>
  <r>
    <n v="2009109"/>
    <x v="9"/>
    <x v="0"/>
    <x v="3"/>
    <n v="5.99"/>
    <x v="0"/>
  </r>
  <r>
    <n v="2009115"/>
    <x v="10"/>
    <x v="0"/>
    <x v="3"/>
    <n v="5.99"/>
    <x v="0"/>
  </r>
  <r>
    <n v="2010226"/>
    <x v="11"/>
    <x v="0"/>
    <x v="3"/>
    <n v="4.32"/>
    <x v="1"/>
  </r>
  <r>
    <n v="2010228"/>
    <x v="12"/>
    <x v="0"/>
    <x v="3"/>
    <n v="4.99"/>
    <x v="0"/>
  </r>
  <r>
    <n v="2003455"/>
    <x v="13"/>
    <x v="0"/>
    <x v="3"/>
    <n v="7.99"/>
    <x v="0"/>
  </r>
  <r>
    <n v="2003461"/>
    <x v="14"/>
    <x v="0"/>
    <x v="3"/>
    <n v="7.89"/>
    <x v="0"/>
  </r>
  <r>
    <n v="2003466"/>
    <x v="15"/>
    <x v="0"/>
    <x v="3"/>
    <n v="8.19"/>
    <x v="0"/>
  </r>
  <r>
    <n v="2003467"/>
    <x v="16"/>
    <x v="0"/>
    <x v="3"/>
    <n v="8.39"/>
    <x v="0"/>
  </r>
  <r>
    <n v="2003706"/>
    <x v="17"/>
    <x v="0"/>
    <x v="3"/>
    <n v="2.19"/>
    <x v="0"/>
  </r>
  <r>
    <n v="2003708"/>
    <x v="18"/>
    <x v="0"/>
    <x v="3"/>
    <n v="1.99"/>
    <x v="0"/>
  </r>
  <r>
    <n v="2004656"/>
    <x v="19"/>
    <x v="0"/>
    <x v="3"/>
    <n v="4.3899999999999997"/>
    <x v="0"/>
  </r>
  <r>
    <n v="2004667"/>
    <x v="20"/>
    <x v="0"/>
    <x v="3"/>
    <n v="4.6900000000000004"/>
    <x v="0"/>
  </r>
  <r>
    <n v="2005118"/>
    <x v="21"/>
    <x v="0"/>
    <x v="3"/>
    <n v="2.93"/>
    <x v="1"/>
  </r>
  <r>
    <n v="2005122"/>
    <x v="22"/>
    <x v="0"/>
    <x v="3"/>
    <n v="3.65"/>
    <x v="0"/>
  </r>
  <r>
    <n v="2005127"/>
    <x v="23"/>
    <x v="0"/>
    <x v="3"/>
    <n v="2.79"/>
    <x v="0"/>
  </r>
  <r>
    <n v="2005131"/>
    <x v="24"/>
    <x v="0"/>
    <x v="3"/>
    <n v="2.4900000000000002"/>
    <x v="0"/>
  </r>
  <r>
    <n v="2005256"/>
    <x v="25"/>
    <x v="0"/>
    <x v="3"/>
    <n v="3.69"/>
    <x v="0"/>
  </r>
  <r>
    <n v="2021675"/>
    <x v="26"/>
    <x v="0"/>
    <x v="3"/>
    <n v="9.0299999999999994"/>
    <x v="1"/>
  </r>
  <r>
    <n v="2005597"/>
    <x v="27"/>
    <x v="0"/>
    <x v="3"/>
    <n v="7.89"/>
    <x v="0"/>
  </r>
  <r>
    <n v="2005599"/>
    <x v="28"/>
    <x v="0"/>
    <x v="3"/>
    <n v="8.39"/>
    <x v="0"/>
  </r>
  <r>
    <n v="250090"/>
    <x v="29"/>
    <x v="0"/>
    <x v="3"/>
    <n v="8.99"/>
    <x v="0"/>
  </r>
  <r>
    <n v="2007406"/>
    <x v="30"/>
    <x v="0"/>
    <x v="3"/>
    <n v="1.1299999999999999"/>
    <x v="1"/>
  </r>
  <r>
    <n v="250115"/>
    <x v="31"/>
    <x v="1"/>
    <x v="3"/>
    <n v="47.96"/>
    <x v="1"/>
  </r>
  <r>
    <n v="2003559"/>
    <x v="32"/>
    <x v="1"/>
    <x v="3"/>
    <n v="38.729999999999997"/>
    <x v="1"/>
  </r>
  <r>
    <n v="253041"/>
    <x v="33"/>
    <x v="1"/>
    <x v="3"/>
    <n v="12.79"/>
    <x v="1"/>
  </r>
  <r>
    <n v="250639"/>
    <x v="34"/>
    <x v="1"/>
    <x v="3"/>
    <n v="48.99"/>
    <x v="0"/>
  </r>
  <r>
    <n v="2005652"/>
    <x v="35"/>
    <x v="1"/>
    <x v="3"/>
    <n v="16.989999999999998"/>
    <x v="0"/>
  </r>
  <r>
    <n v="2005663"/>
    <x v="36"/>
    <x v="1"/>
    <x v="3"/>
    <n v="15.99"/>
    <x v="0"/>
  </r>
  <r>
    <n v="250048"/>
    <x v="37"/>
    <x v="1"/>
    <x v="3"/>
    <n v="39.99"/>
    <x v="0"/>
  </r>
  <r>
    <n v="250868"/>
    <x v="38"/>
    <x v="1"/>
    <x v="3"/>
    <n v="38.99"/>
    <x v="0"/>
  </r>
  <r>
    <n v="2000654"/>
    <x v="39"/>
    <x v="2"/>
    <x v="3"/>
    <n v="1.96"/>
    <x v="1"/>
  </r>
  <r>
    <n v="2000660"/>
    <x v="40"/>
    <x v="2"/>
    <x v="3"/>
    <n v="1.99"/>
    <x v="0"/>
  </r>
  <r>
    <n v="2009656"/>
    <x v="41"/>
    <x v="2"/>
    <x v="3"/>
    <n v="3.49"/>
    <x v="0"/>
  </r>
  <r>
    <n v="2009927"/>
    <x v="42"/>
    <x v="2"/>
    <x v="3"/>
    <n v="2.29"/>
    <x v="0"/>
  </r>
  <r>
    <n v="2009936"/>
    <x v="43"/>
    <x v="2"/>
    <x v="3"/>
    <n v="2.99"/>
    <x v="0"/>
  </r>
  <r>
    <n v="2010761"/>
    <x v="44"/>
    <x v="2"/>
    <x v="3"/>
    <n v="2.29"/>
    <x v="0"/>
  </r>
  <r>
    <n v="2011753"/>
    <x v="45"/>
    <x v="2"/>
    <x v="3"/>
    <n v="10.99"/>
    <x v="0"/>
  </r>
  <r>
    <n v="2016300"/>
    <x v="46"/>
    <x v="2"/>
    <x v="3"/>
    <n v="1.69"/>
    <x v="0"/>
  </r>
  <r>
    <n v="251202"/>
    <x v="47"/>
    <x v="3"/>
    <x v="3"/>
    <n v="3.39"/>
    <x v="0"/>
  </r>
  <r>
    <n v="253827"/>
    <x v="48"/>
    <x v="3"/>
    <x v="3"/>
    <n v="3.59"/>
    <x v="0"/>
  </r>
  <r>
    <n v="250007"/>
    <x v="49"/>
    <x v="3"/>
    <x v="3"/>
    <n v="3.49"/>
    <x v="0"/>
  </r>
  <r>
    <n v="250005"/>
    <x v="50"/>
    <x v="3"/>
    <x v="3"/>
    <n v="4.49"/>
    <x v="0"/>
  </r>
  <r>
    <n v="250004"/>
    <x v="51"/>
    <x v="3"/>
    <x v="3"/>
    <n v="2.09"/>
    <x v="0"/>
  </r>
  <r>
    <n v="251277"/>
    <x v="52"/>
    <x v="3"/>
    <x v="3"/>
    <n v="2.29"/>
    <x v="0"/>
  </r>
  <r>
    <n v="250015"/>
    <x v="53"/>
    <x v="3"/>
    <x v="3"/>
    <n v="2.79"/>
    <x v="0"/>
  </r>
  <r>
    <n v="251292"/>
    <x v="54"/>
    <x v="3"/>
    <x v="3"/>
    <n v="2.89"/>
    <x v="0"/>
  </r>
  <r>
    <n v="250017"/>
    <x v="55"/>
    <x v="3"/>
    <x v="3"/>
    <n v="2.59"/>
    <x v="0"/>
  </r>
  <r>
    <n v="250001"/>
    <x v="56"/>
    <x v="3"/>
    <x v="3"/>
    <n v="2.79"/>
    <x v="0"/>
  </r>
  <r>
    <n v="250006"/>
    <x v="57"/>
    <x v="3"/>
    <x v="3"/>
    <n v="2.98"/>
    <x v="0"/>
  </r>
  <r>
    <n v="250023"/>
    <x v="58"/>
    <x v="3"/>
    <x v="3"/>
    <n v="4.49"/>
    <x v="0"/>
  </r>
  <r>
    <n v="250008"/>
    <x v="59"/>
    <x v="3"/>
    <x v="3"/>
    <n v="3.69"/>
    <x v="0"/>
  </r>
  <r>
    <n v="2017983"/>
    <x v="0"/>
    <x v="0"/>
    <x v="4"/>
    <n v="3.91"/>
    <x v="1"/>
  </r>
  <r>
    <n v="2000447"/>
    <x v="1"/>
    <x v="0"/>
    <x v="4"/>
    <n v="4.13"/>
    <x v="1"/>
  </r>
  <r>
    <n v="2000451"/>
    <x v="2"/>
    <x v="0"/>
    <x v="4"/>
    <n v="4.01"/>
    <x v="1"/>
  </r>
  <r>
    <n v="2000938"/>
    <x v="3"/>
    <x v="0"/>
    <x v="4"/>
    <n v="4.82"/>
    <x v="1"/>
  </r>
  <r>
    <n v="2000950"/>
    <x v="4"/>
    <x v="0"/>
    <x v="4"/>
    <n v="4.99"/>
    <x v="0"/>
  </r>
  <r>
    <n v="2008723"/>
    <x v="5"/>
    <x v="0"/>
    <x v="4"/>
    <n v="4.99"/>
    <x v="0"/>
  </r>
  <r>
    <n v="2001383"/>
    <x v="6"/>
    <x v="0"/>
    <x v="4"/>
    <n v="4.55"/>
    <x v="0"/>
  </r>
  <r>
    <n v="2008772"/>
    <x v="7"/>
    <x v="0"/>
    <x v="4"/>
    <n v="5.79"/>
    <x v="0"/>
  </r>
  <r>
    <n v="2008780"/>
    <x v="8"/>
    <x v="0"/>
    <x v="4"/>
    <n v="3.99"/>
    <x v="0"/>
  </r>
  <r>
    <n v="2009109"/>
    <x v="9"/>
    <x v="0"/>
    <x v="4"/>
    <n v="5.99"/>
    <x v="0"/>
  </r>
  <r>
    <n v="2009115"/>
    <x v="10"/>
    <x v="0"/>
    <x v="4"/>
    <n v="6.49"/>
    <x v="0"/>
  </r>
  <r>
    <n v="2010226"/>
    <x v="11"/>
    <x v="0"/>
    <x v="4"/>
    <n v="4.32"/>
    <x v="1"/>
  </r>
  <r>
    <n v="2010228"/>
    <x v="12"/>
    <x v="0"/>
    <x v="4"/>
    <n v="7.24"/>
    <x v="1"/>
  </r>
  <r>
    <n v="2003455"/>
    <x v="13"/>
    <x v="0"/>
    <x v="4"/>
    <n v="8.19"/>
    <x v="1"/>
  </r>
  <r>
    <n v="2003461"/>
    <x v="14"/>
    <x v="0"/>
    <x v="4"/>
    <n v="8.43"/>
    <x v="1"/>
  </r>
  <r>
    <n v="2003466"/>
    <x v="15"/>
    <x v="0"/>
    <x v="4"/>
    <n v="8.69"/>
    <x v="0"/>
  </r>
  <r>
    <n v="2003467"/>
    <x v="16"/>
    <x v="0"/>
    <x v="4"/>
    <n v="8.99"/>
    <x v="0"/>
  </r>
  <r>
    <n v="2003706"/>
    <x v="17"/>
    <x v="0"/>
    <x v="4"/>
    <n v="1.95"/>
    <x v="0"/>
  </r>
  <r>
    <n v="2003708"/>
    <x v="18"/>
    <x v="0"/>
    <x v="4"/>
    <n v="1.99"/>
    <x v="0"/>
  </r>
  <r>
    <n v="2004656"/>
    <x v="19"/>
    <x v="0"/>
    <x v="4"/>
    <n v="4.59"/>
    <x v="0"/>
  </r>
  <r>
    <n v="2004667"/>
    <x v="20"/>
    <x v="0"/>
    <x v="4"/>
    <n v="4.79"/>
    <x v="0"/>
  </r>
  <r>
    <n v="2005118"/>
    <x v="21"/>
    <x v="0"/>
    <x v="4"/>
    <n v="3.15"/>
    <x v="0"/>
  </r>
  <r>
    <n v="2005122"/>
    <x v="22"/>
    <x v="0"/>
    <x v="4"/>
    <n v="4.1900000000000004"/>
    <x v="0"/>
  </r>
  <r>
    <n v="2005127"/>
    <x v="23"/>
    <x v="0"/>
    <x v="4"/>
    <n v="3.25"/>
    <x v="0"/>
  </r>
  <r>
    <n v="2005131"/>
    <x v="24"/>
    <x v="0"/>
    <x v="4"/>
    <n v="2.8"/>
    <x v="0"/>
  </r>
  <r>
    <n v="2005256"/>
    <x v="25"/>
    <x v="0"/>
    <x v="4"/>
    <n v="3.67"/>
    <x v="1"/>
  </r>
  <r>
    <n v="2021675"/>
    <x v="26"/>
    <x v="0"/>
    <x v="4"/>
    <n v="9.0299999999999994"/>
    <x v="1"/>
  </r>
  <r>
    <n v="2005597"/>
    <x v="27"/>
    <x v="0"/>
    <x v="4"/>
    <n v="8.49"/>
    <x v="0"/>
  </r>
  <r>
    <n v="2005599"/>
    <x v="28"/>
    <x v="0"/>
    <x v="4"/>
    <n v="8.59"/>
    <x v="0"/>
  </r>
  <r>
    <n v="250090"/>
    <x v="29"/>
    <x v="0"/>
    <x v="4"/>
    <n v="14.5"/>
    <x v="0"/>
  </r>
  <r>
    <n v="2007406"/>
    <x v="30"/>
    <x v="0"/>
    <x v="4"/>
    <n v="1.1499999999999999"/>
    <x v="0"/>
  </r>
  <r>
    <n v="250115"/>
    <x v="31"/>
    <x v="1"/>
    <x v="4"/>
    <n v="47.9"/>
    <x v="0"/>
  </r>
  <r>
    <n v="2003559"/>
    <x v="32"/>
    <x v="1"/>
    <x v="4"/>
    <n v="38.729999999999997"/>
    <x v="1"/>
  </r>
  <r>
    <n v="253041"/>
    <x v="33"/>
    <x v="1"/>
    <x v="4"/>
    <n v="11.99"/>
    <x v="0"/>
  </r>
  <r>
    <n v="250639"/>
    <x v="34"/>
    <x v="1"/>
    <x v="4"/>
    <n v="37.81"/>
    <x v="1"/>
  </r>
  <r>
    <n v="2005652"/>
    <x v="35"/>
    <x v="1"/>
    <x v="4"/>
    <n v="16.95"/>
    <x v="1"/>
  </r>
  <r>
    <n v="2005663"/>
    <x v="36"/>
    <x v="1"/>
    <x v="4"/>
    <n v="15.99"/>
    <x v="1"/>
  </r>
  <r>
    <n v="250048"/>
    <x v="37"/>
    <x v="1"/>
    <x v="4"/>
    <n v="40.840000000000003"/>
    <x v="1"/>
  </r>
  <r>
    <n v="250868"/>
    <x v="38"/>
    <x v="1"/>
    <x v="4"/>
    <n v="42.07"/>
    <x v="1"/>
  </r>
  <r>
    <n v="2000654"/>
    <x v="39"/>
    <x v="2"/>
    <x v="4"/>
    <n v="1.99"/>
    <x v="0"/>
  </r>
  <r>
    <n v="2000660"/>
    <x v="40"/>
    <x v="2"/>
    <x v="4"/>
    <n v="2.09"/>
    <x v="1"/>
  </r>
  <r>
    <n v="2009656"/>
    <x v="41"/>
    <x v="2"/>
    <x v="4"/>
    <n v="3.59"/>
    <x v="0"/>
  </r>
  <r>
    <n v="2009927"/>
    <x v="42"/>
    <x v="2"/>
    <x v="4"/>
    <n v="2.4900000000000002"/>
    <x v="0"/>
  </r>
  <r>
    <n v="2009936"/>
    <x v="43"/>
    <x v="2"/>
    <x v="4"/>
    <n v="3.39"/>
    <x v="0"/>
  </r>
  <r>
    <n v="2010761"/>
    <x v="44"/>
    <x v="2"/>
    <x v="4"/>
    <n v="2.29"/>
    <x v="1"/>
  </r>
  <r>
    <n v="2011753"/>
    <x v="45"/>
    <x v="2"/>
    <x v="4"/>
    <n v="12.19"/>
    <x v="1"/>
  </r>
  <r>
    <n v="2016300"/>
    <x v="46"/>
    <x v="2"/>
    <x v="4"/>
    <n v="1.95"/>
    <x v="0"/>
  </r>
  <r>
    <n v="251202"/>
    <x v="47"/>
    <x v="3"/>
    <x v="4"/>
    <n v="3.29"/>
    <x v="0"/>
  </r>
  <r>
    <n v="253827"/>
    <x v="48"/>
    <x v="3"/>
    <x v="4"/>
    <n v="5.19"/>
    <x v="0"/>
  </r>
  <r>
    <n v="250007"/>
    <x v="49"/>
    <x v="3"/>
    <x v="4"/>
    <n v="3.89"/>
    <x v="0"/>
  </r>
  <r>
    <n v="250005"/>
    <x v="50"/>
    <x v="3"/>
    <x v="4"/>
    <n v="6.29"/>
    <x v="0"/>
  </r>
  <r>
    <n v="250004"/>
    <x v="51"/>
    <x v="3"/>
    <x v="4"/>
    <n v="2.59"/>
    <x v="0"/>
  </r>
  <r>
    <n v="251277"/>
    <x v="52"/>
    <x v="3"/>
    <x v="4"/>
    <n v="2.19"/>
    <x v="0"/>
  </r>
  <r>
    <n v="250015"/>
    <x v="53"/>
    <x v="3"/>
    <x v="4"/>
    <n v="3.99"/>
    <x v="0"/>
  </r>
  <r>
    <n v="251292"/>
    <x v="54"/>
    <x v="3"/>
    <x v="4"/>
    <n v="1.99"/>
    <x v="0"/>
  </r>
  <r>
    <n v="250017"/>
    <x v="55"/>
    <x v="3"/>
    <x v="4"/>
    <n v="2.4500000000000002"/>
    <x v="0"/>
  </r>
  <r>
    <n v="250001"/>
    <x v="56"/>
    <x v="3"/>
    <x v="4"/>
    <n v="3.85"/>
    <x v="0"/>
  </r>
  <r>
    <n v="250006"/>
    <x v="57"/>
    <x v="3"/>
    <x v="4"/>
    <n v="4.99"/>
    <x v="0"/>
  </r>
  <r>
    <n v="250023"/>
    <x v="58"/>
    <x v="3"/>
    <x v="4"/>
    <n v="6.89"/>
    <x v="0"/>
  </r>
  <r>
    <n v="250008"/>
    <x v="59"/>
    <x v="3"/>
    <x v="4"/>
    <n v="4.6900000000000004"/>
    <x v="0"/>
  </r>
  <r>
    <n v="2017983"/>
    <x v="0"/>
    <x v="0"/>
    <x v="5"/>
    <n v="4.59"/>
    <x v="0"/>
  </r>
  <r>
    <n v="2000447"/>
    <x v="1"/>
    <x v="0"/>
    <x v="5"/>
    <n v="4.13"/>
    <x v="1"/>
  </r>
  <r>
    <n v="2000451"/>
    <x v="2"/>
    <x v="0"/>
    <x v="5"/>
    <n v="4.29"/>
    <x v="0"/>
  </r>
  <r>
    <n v="2000938"/>
    <x v="3"/>
    <x v="0"/>
    <x v="5"/>
    <n v="4.99"/>
    <x v="0"/>
  </r>
  <r>
    <n v="2000950"/>
    <x v="4"/>
    <x v="0"/>
    <x v="5"/>
    <n v="4.99"/>
    <x v="0"/>
  </r>
  <r>
    <n v="2008723"/>
    <x v="5"/>
    <x v="0"/>
    <x v="5"/>
    <n v="4.99"/>
    <x v="0"/>
  </r>
  <r>
    <n v="2001383"/>
    <x v="6"/>
    <x v="0"/>
    <x v="5"/>
    <n v="4.79"/>
    <x v="0"/>
  </r>
  <r>
    <n v="2008772"/>
    <x v="7"/>
    <x v="0"/>
    <x v="5"/>
    <n v="5.99"/>
    <x v="0"/>
  </r>
  <r>
    <n v="2008780"/>
    <x v="8"/>
    <x v="0"/>
    <x v="5"/>
    <n v="5.59"/>
    <x v="0"/>
  </r>
  <r>
    <n v="2009109"/>
    <x v="9"/>
    <x v="0"/>
    <x v="5"/>
    <n v="6.99"/>
    <x v="0"/>
  </r>
  <r>
    <n v="2009115"/>
    <x v="10"/>
    <x v="0"/>
    <x v="5"/>
    <n v="6.89"/>
    <x v="0"/>
  </r>
  <r>
    <n v="2010226"/>
    <x v="11"/>
    <x v="0"/>
    <x v="5"/>
    <n v="4.32"/>
    <x v="1"/>
  </r>
  <r>
    <n v="2010228"/>
    <x v="12"/>
    <x v="0"/>
    <x v="5"/>
    <n v="7.24"/>
    <x v="1"/>
  </r>
  <r>
    <n v="2003455"/>
    <x v="13"/>
    <x v="0"/>
    <x v="5"/>
    <n v="8.19"/>
    <x v="1"/>
  </r>
  <r>
    <n v="2003461"/>
    <x v="14"/>
    <x v="0"/>
    <x v="5"/>
    <n v="8.43"/>
    <x v="1"/>
  </r>
  <r>
    <n v="2003466"/>
    <x v="15"/>
    <x v="0"/>
    <x v="5"/>
    <n v="8.77"/>
    <x v="1"/>
  </r>
  <r>
    <n v="2003467"/>
    <x v="16"/>
    <x v="0"/>
    <x v="5"/>
    <n v="8.99"/>
    <x v="0"/>
  </r>
  <r>
    <n v="2003706"/>
    <x v="17"/>
    <x v="0"/>
    <x v="5"/>
    <n v="2.04"/>
    <x v="1"/>
  </r>
  <r>
    <n v="2003708"/>
    <x v="18"/>
    <x v="0"/>
    <x v="5"/>
    <n v="2.25"/>
    <x v="0"/>
  </r>
  <r>
    <n v="2004656"/>
    <x v="19"/>
    <x v="0"/>
    <x v="5"/>
    <n v="4.99"/>
    <x v="0"/>
  </r>
  <r>
    <n v="2004667"/>
    <x v="20"/>
    <x v="0"/>
    <x v="5"/>
    <n v="4.99"/>
    <x v="0"/>
  </r>
  <r>
    <n v="2005118"/>
    <x v="21"/>
    <x v="0"/>
    <x v="5"/>
    <n v="2.89"/>
    <x v="0"/>
  </r>
  <r>
    <n v="2005122"/>
    <x v="22"/>
    <x v="0"/>
    <x v="5"/>
    <n v="3.86"/>
    <x v="1"/>
  </r>
  <r>
    <n v="2005127"/>
    <x v="23"/>
    <x v="0"/>
    <x v="5"/>
    <n v="2.99"/>
    <x v="0"/>
  </r>
  <r>
    <n v="2005131"/>
    <x v="24"/>
    <x v="0"/>
    <x v="5"/>
    <n v="3.29"/>
    <x v="0"/>
  </r>
  <r>
    <n v="2005256"/>
    <x v="25"/>
    <x v="0"/>
    <x v="5"/>
    <n v="2.89"/>
    <x v="0"/>
  </r>
  <r>
    <n v="2021675"/>
    <x v="26"/>
    <x v="0"/>
    <x v="5"/>
    <n v="8.99"/>
    <x v="0"/>
  </r>
  <r>
    <n v="2005597"/>
    <x v="27"/>
    <x v="0"/>
    <x v="5"/>
    <n v="9.0299999999999994"/>
    <x v="1"/>
  </r>
  <r>
    <n v="2005599"/>
    <x v="28"/>
    <x v="0"/>
    <x v="5"/>
    <n v="8.99"/>
    <x v="0"/>
  </r>
  <r>
    <n v="250090"/>
    <x v="29"/>
    <x v="0"/>
    <x v="5"/>
    <n v="8.99"/>
    <x v="0"/>
  </r>
  <r>
    <n v="2007406"/>
    <x v="30"/>
    <x v="0"/>
    <x v="5"/>
    <n v="1.0900000000000001"/>
    <x v="0"/>
  </r>
  <r>
    <n v="250115"/>
    <x v="31"/>
    <x v="1"/>
    <x v="5"/>
    <n v="44.9"/>
    <x v="0"/>
  </r>
  <r>
    <n v="2003559"/>
    <x v="32"/>
    <x v="1"/>
    <x v="5"/>
    <n v="31.9"/>
    <x v="0"/>
  </r>
  <r>
    <n v="253041"/>
    <x v="33"/>
    <x v="1"/>
    <x v="5"/>
    <n v="12.79"/>
    <x v="1"/>
  </r>
  <r>
    <n v="250639"/>
    <x v="34"/>
    <x v="1"/>
    <x v="5"/>
    <n v="36.9"/>
    <x v="0"/>
  </r>
  <r>
    <n v="2005652"/>
    <x v="35"/>
    <x v="1"/>
    <x v="5"/>
    <n v="16.95"/>
    <x v="1"/>
  </r>
  <r>
    <n v="2005663"/>
    <x v="36"/>
    <x v="1"/>
    <x v="5"/>
    <n v="15.99"/>
    <x v="1"/>
  </r>
  <r>
    <n v="250048"/>
    <x v="37"/>
    <x v="1"/>
    <x v="5"/>
    <n v="40.840000000000003"/>
    <x v="1"/>
  </r>
  <r>
    <n v="250868"/>
    <x v="38"/>
    <x v="1"/>
    <x v="5"/>
    <n v="41.99"/>
    <x v="0"/>
  </r>
  <r>
    <n v="2000654"/>
    <x v="39"/>
    <x v="2"/>
    <x v="5"/>
    <n v="1.99"/>
    <x v="0"/>
  </r>
  <r>
    <n v="2000660"/>
    <x v="40"/>
    <x v="2"/>
    <x v="5"/>
    <n v="2.09"/>
    <x v="1"/>
  </r>
  <r>
    <n v="2009656"/>
    <x v="41"/>
    <x v="2"/>
    <x v="5"/>
    <n v="4.49"/>
    <x v="0"/>
  </r>
  <r>
    <n v="2009927"/>
    <x v="42"/>
    <x v="2"/>
    <x v="5"/>
    <n v="2.4900000000000002"/>
    <x v="0"/>
  </r>
  <r>
    <n v="2009936"/>
    <x v="43"/>
    <x v="2"/>
    <x v="5"/>
    <n v="3.59"/>
    <x v="0"/>
  </r>
  <r>
    <n v="2010761"/>
    <x v="44"/>
    <x v="2"/>
    <x v="5"/>
    <n v="2.29"/>
    <x v="1"/>
  </r>
  <r>
    <n v="2011753"/>
    <x v="45"/>
    <x v="2"/>
    <x v="5"/>
    <n v="10.98"/>
    <x v="0"/>
  </r>
  <r>
    <n v="2016300"/>
    <x v="46"/>
    <x v="2"/>
    <x v="5"/>
    <n v="2.09"/>
    <x v="0"/>
  </r>
  <r>
    <n v="251202"/>
    <x v="47"/>
    <x v="3"/>
    <x v="5"/>
    <n v="1.99"/>
    <x v="0"/>
  </r>
  <r>
    <n v="253827"/>
    <x v="48"/>
    <x v="3"/>
    <x v="5"/>
    <n v="3.49"/>
    <x v="0"/>
  </r>
  <r>
    <n v="250007"/>
    <x v="49"/>
    <x v="3"/>
    <x v="5"/>
    <n v="3.79"/>
    <x v="0"/>
  </r>
  <r>
    <n v="250005"/>
    <x v="50"/>
    <x v="3"/>
    <x v="5"/>
    <n v="5.99"/>
    <x v="0"/>
  </r>
  <r>
    <n v="250004"/>
    <x v="51"/>
    <x v="3"/>
    <x v="5"/>
    <n v="2.4900000000000002"/>
    <x v="0"/>
  </r>
  <r>
    <n v="251277"/>
    <x v="52"/>
    <x v="3"/>
    <x v="5"/>
    <n v="1.29"/>
    <x v="0"/>
  </r>
  <r>
    <n v="250015"/>
    <x v="53"/>
    <x v="3"/>
    <x v="5"/>
    <n v="2.4900000000000002"/>
    <x v="0"/>
  </r>
  <r>
    <n v="251292"/>
    <x v="54"/>
    <x v="3"/>
    <x v="5"/>
    <n v="1.29"/>
    <x v="0"/>
  </r>
  <r>
    <n v="250017"/>
    <x v="55"/>
    <x v="3"/>
    <x v="5"/>
    <n v="2.39"/>
    <x v="0"/>
  </r>
  <r>
    <n v="250001"/>
    <x v="56"/>
    <x v="3"/>
    <x v="5"/>
    <n v="2.99"/>
    <x v="0"/>
  </r>
  <r>
    <n v="250006"/>
    <x v="57"/>
    <x v="3"/>
    <x v="5"/>
    <n v="3.29"/>
    <x v="0"/>
  </r>
  <r>
    <n v="250023"/>
    <x v="58"/>
    <x v="3"/>
    <x v="5"/>
    <n v="5.42"/>
    <x v="1"/>
  </r>
  <r>
    <n v="250008"/>
    <x v="59"/>
    <x v="3"/>
    <x v="5"/>
    <n v="6.49"/>
    <x v="0"/>
  </r>
  <r>
    <n v="2017983"/>
    <x v="0"/>
    <x v="0"/>
    <x v="6"/>
    <n v="3.79"/>
    <x v="0"/>
  </r>
  <r>
    <n v="2000447"/>
    <x v="1"/>
    <x v="0"/>
    <x v="6"/>
    <n v="3.69"/>
    <x v="0"/>
  </r>
  <r>
    <n v="2000451"/>
    <x v="2"/>
    <x v="0"/>
    <x v="6"/>
    <n v="3.69"/>
    <x v="0"/>
  </r>
  <r>
    <n v="2000938"/>
    <x v="3"/>
    <x v="0"/>
    <x v="6"/>
    <n v="4.82"/>
    <x v="1"/>
  </r>
  <r>
    <n v="2000950"/>
    <x v="4"/>
    <x v="0"/>
    <x v="6"/>
    <n v="5.59"/>
    <x v="0"/>
  </r>
  <r>
    <n v="2008723"/>
    <x v="5"/>
    <x v="0"/>
    <x v="6"/>
    <n v="5.29"/>
    <x v="0"/>
  </r>
  <r>
    <n v="2001383"/>
    <x v="6"/>
    <x v="0"/>
    <x v="6"/>
    <n v="4.8899999999999997"/>
    <x v="0"/>
  </r>
  <r>
    <n v="2008772"/>
    <x v="7"/>
    <x v="0"/>
    <x v="6"/>
    <n v="5.99"/>
    <x v="0"/>
  </r>
  <r>
    <n v="2008780"/>
    <x v="8"/>
    <x v="0"/>
    <x v="6"/>
    <n v="5.48"/>
    <x v="1"/>
  </r>
  <r>
    <n v="2009109"/>
    <x v="9"/>
    <x v="0"/>
    <x v="6"/>
    <n v="5.99"/>
    <x v="0"/>
  </r>
  <r>
    <n v="2009115"/>
    <x v="10"/>
    <x v="0"/>
    <x v="6"/>
    <n v="5.99"/>
    <x v="0"/>
  </r>
  <r>
    <n v="2010226"/>
    <x v="11"/>
    <x v="0"/>
    <x v="6"/>
    <n v="4.32"/>
    <x v="1"/>
  </r>
  <r>
    <n v="2010228"/>
    <x v="12"/>
    <x v="0"/>
    <x v="6"/>
    <n v="12.99"/>
    <x v="0"/>
  </r>
  <r>
    <n v="2003455"/>
    <x v="13"/>
    <x v="0"/>
    <x v="6"/>
    <n v="8.19"/>
    <x v="1"/>
  </r>
  <r>
    <n v="2003461"/>
    <x v="14"/>
    <x v="0"/>
    <x v="6"/>
    <n v="7.89"/>
    <x v="0"/>
  </r>
  <r>
    <n v="2003466"/>
    <x v="15"/>
    <x v="0"/>
    <x v="6"/>
    <n v="8.77"/>
    <x v="1"/>
  </r>
  <r>
    <n v="2003467"/>
    <x v="16"/>
    <x v="0"/>
    <x v="6"/>
    <n v="8.82"/>
    <x v="1"/>
  </r>
  <r>
    <n v="2003706"/>
    <x v="17"/>
    <x v="0"/>
    <x v="6"/>
    <n v="2.19"/>
    <x v="0"/>
  </r>
  <r>
    <n v="2003708"/>
    <x v="18"/>
    <x v="0"/>
    <x v="6"/>
    <n v="1.99"/>
    <x v="0"/>
  </r>
  <r>
    <n v="2004656"/>
    <x v="19"/>
    <x v="0"/>
    <x v="6"/>
    <n v="4.3899999999999997"/>
    <x v="0"/>
  </r>
  <r>
    <n v="2004667"/>
    <x v="20"/>
    <x v="0"/>
    <x v="6"/>
    <n v="4.6900000000000004"/>
    <x v="0"/>
  </r>
  <r>
    <n v="2005118"/>
    <x v="21"/>
    <x v="0"/>
    <x v="6"/>
    <n v="2.59"/>
    <x v="0"/>
  </r>
  <r>
    <n v="2005122"/>
    <x v="22"/>
    <x v="0"/>
    <x v="6"/>
    <n v="3.65"/>
    <x v="0"/>
  </r>
  <r>
    <n v="2005127"/>
    <x v="23"/>
    <x v="0"/>
    <x v="6"/>
    <n v="2.79"/>
    <x v="0"/>
  </r>
  <r>
    <n v="2005131"/>
    <x v="24"/>
    <x v="0"/>
    <x v="6"/>
    <n v="2.4900000000000002"/>
    <x v="0"/>
  </r>
  <r>
    <n v="2005256"/>
    <x v="25"/>
    <x v="0"/>
    <x v="6"/>
    <n v="3.69"/>
    <x v="0"/>
  </r>
  <r>
    <n v="2021675"/>
    <x v="26"/>
    <x v="0"/>
    <x v="6"/>
    <n v="9.0299999999999994"/>
    <x v="1"/>
  </r>
  <r>
    <n v="2005597"/>
    <x v="27"/>
    <x v="0"/>
    <x v="6"/>
    <n v="7.89"/>
    <x v="0"/>
  </r>
  <r>
    <n v="2005599"/>
    <x v="28"/>
    <x v="0"/>
    <x v="6"/>
    <n v="8.39"/>
    <x v="0"/>
  </r>
  <r>
    <n v="250090"/>
    <x v="29"/>
    <x v="0"/>
    <x v="6"/>
    <n v="13.99"/>
    <x v="0"/>
  </r>
  <r>
    <n v="2007406"/>
    <x v="30"/>
    <x v="0"/>
    <x v="6"/>
    <n v="1.19"/>
    <x v="0"/>
  </r>
  <r>
    <n v="250115"/>
    <x v="31"/>
    <x v="1"/>
    <x v="6"/>
    <n v="48.99"/>
    <x v="0"/>
  </r>
  <r>
    <n v="2003559"/>
    <x v="32"/>
    <x v="1"/>
    <x v="6"/>
    <n v="43.49"/>
    <x v="0"/>
  </r>
  <r>
    <n v="253041"/>
    <x v="33"/>
    <x v="1"/>
    <x v="6"/>
    <n v="13.89"/>
    <x v="0"/>
  </r>
  <r>
    <n v="250639"/>
    <x v="34"/>
    <x v="1"/>
    <x v="6"/>
    <n v="25.19"/>
    <x v="0"/>
  </r>
  <r>
    <n v="2005652"/>
    <x v="35"/>
    <x v="1"/>
    <x v="6"/>
    <n v="18.89"/>
    <x v="0"/>
  </r>
  <r>
    <n v="2005663"/>
    <x v="36"/>
    <x v="1"/>
    <x v="6"/>
    <n v="15.99"/>
    <x v="1"/>
  </r>
  <r>
    <n v="250048"/>
    <x v="37"/>
    <x v="1"/>
    <x v="6"/>
    <n v="39.99"/>
    <x v="0"/>
  </r>
  <r>
    <n v="250868"/>
    <x v="38"/>
    <x v="1"/>
    <x v="6"/>
    <n v="42.07"/>
    <x v="1"/>
  </r>
  <r>
    <n v="2000654"/>
    <x v="39"/>
    <x v="2"/>
    <x v="6"/>
    <n v="1.96"/>
    <x v="1"/>
  </r>
  <r>
    <n v="2000660"/>
    <x v="40"/>
    <x v="2"/>
    <x v="6"/>
    <n v="1.99"/>
    <x v="0"/>
  </r>
  <r>
    <n v="2009656"/>
    <x v="41"/>
    <x v="2"/>
    <x v="6"/>
    <n v="3.49"/>
    <x v="0"/>
  </r>
  <r>
    <n v="2009927"/>
    <x v="42"/>
    <x v="2"/>
    <x v="6"/>
    <n v="2.29"/>
    <x v="0"/>
  </r>
  <r>
    <n v="2009936"/>
    <x v="43"/>
    <x v="2"/>
    <x v="6"/>
    <n v="2.99"/>
    <x v="0"/>
  </r>
  <r>
    <n v="2010761"/>
    <x v="44"/>
    <x v="2"/>
    <x v="6"/>
    <n v="2.29"/>
    <x v="0"/>
  </r>
  <r>
    <n v="2011753"/>
    <x v="45"/>
    <x v="2"/>
    <x v="6"/>
    <n v="14.99"/>
    <x v="0"/>
  </r>
  <r>
    <n v="2016300"/>
    <x v="46"/>
    <x v="2"/>
    <x v="6"/>
    <n v="1.69"/>
    <x v="0"/>
  </r>
  <r>
    <n v="251202"/>
    <x v="47"/>
    <x v="3"/>
    <x v="6"/>
    <n v="3.39"/>
    <x v="0"/>
  </r>
  <r>
    <n v="253827"/>
    <x v="48"/>
    <x v="3"/>
    <x v="6"/>
    <n v="4.29"/>
    <x v="0"/>
  </r>
  <r>
    <n v="250007"/>
    <x v="49"/>
    <x v="3"/>
    <x v="6"/>
    <n v="3.49"/>
    <x v="0"/>
  </r>
  <r>
    <n v="250005"/>
    <x v="50"/>
    <x v="3"/>
    <x v="6"/>
    <n v="4.49"/>
    <x v="0"/>
  </r>
  <r>
    <n v="250004"/>
    <x v="51"/>
    <x v="3"/>
    <x v="6"/>
    <n v="2.09"/>
    <x v="0"/>
  </r>
  <r>
    <n v="251277"/>
    <x v="52"/>
    <x v="3"/>
    <x v="6"/>
    <n v="2.29"/>
    <x v="0"/>
  </r>
  <r>
    <n v="250015"/>
    <x v="53"/>
    <x v="3"/>
    <x v="6"/>
    <n v="2.79"/>
    <x v="0"/>
  </r>
  <r>
    <n v="251292"/>
    <x v="54"/>
    <x v="3"/>
    <x v="6"/>
    <n v="1.39"/>
    <x v="0"/>
  </r>
  <r>
    <n v="250017"/>
    <x v="55"/>
    <x v="3"/>
    <x v="6"/>
    <n v="2.23"/>
    <x v="0"/>
  </r>
  <r>
    <n v="250001"/>
    <x v="56"/>
    <x v="3"/>
    <x v="6"/>
    <n v="2.79"/>
    <x v="0"/>
  </r>
  <r>
    <n v="250006"/>
    <x v="57"/>
    <x v="3"/>
    <x v="6"/>
    <n v="2.98"/>
    <x v="0"/>
  </r>
  <r>
    <n v="250023"/>
    <x v="58"/>
    <x v="3"/>
    <x v="6"/>
    <n v="4.49"/>
    <x v="0"/>
  </r>
  <r>
    <n v="250008"/>
    <x v="59"/>
    <x v="3"/>
    <x v="6"/>
    <n v="3.69"/>
    <x v="0"/>
  </r>
  <r>
    <n v="2017983"/>
    <x v="0"/>
    <x v="0"/>
    <x v="7"/>
    <n v="3.91"/>
    <x v="1"/>
  </r>
  <r>
    <n v="2000447"/>
    <x v="1"/>
    <x v="0"/>
    <x v="7"/>
    <n v="4.13"/>
    <x v="1"/>
  </r>
  <r>
    <n v="2000451"/>
    <x v="2"/>
    <x v="0"/>
    <x v="7"/>
    <n v="4.01"/>
    <x v="1"/>
  </r>
  <r>
    <n v="2000938"/>
    <x v="3"/>
    <x v="0"/>
    <x v="7"/>
    <n v="4.82"/>
    <x v="1"/>
  </r>
  <r>
    <n v="2000950"/>
    <x v="4"/>
    <x v="0"/>
    <x v="7"/>
    <n v="4.99"/>
    <x v="0"/>
  </r>
  <r>
    <n v="2008723"/>
    <x v="5"/>
    <x v="0"/>
    <x v="7"/>
    <n v="4.95"/>
    <x v="0"/>
  </r>
  <r>
    <n v="2001383"/>
    <x v="6"/>
    <x v="0"/>
    <x v="7"/>
    <n v="4.55"/>
    <x v="0"/>
  </r>
  <r>
    <n v="2008772"/>
    <x v="7"/>
    <x v="0"/>
    <x v="7"/>
    <n v="5.79"/>
    <x v="0"/>
  </r>
  <r>
    <n v="2008780"/>
    <x v="8"/>
    <x v="0"/>
    <x v="7"/>
    <n v="5.48"/>
    <x v="1"/>
  </r>
  <r>
    <n v="2009109"/>
    <x v="9"/>
    <x v="0"/>
    <x v="7"/>
    <n v="5.83"/>
    <x v="0"/>
  </r>
  <r>
    <n v="2009115"/>
    <x v="10"/>
    <x v="0"/>
    <x v="7"/>
    <n v="5.41"/>
    <x v="0"/>
  </r>
  <r>
    <n v="2010226"/>
    <x v="11"/>
    <x v="0"/>
    <x v="7"/>
    <n v="4.99"/>
    <x v="0"/>
  </r>
  <r>
    <n v="2010228"/>
    <x v="12"/>
    <x v="0"/>
    <x v="7"/>
    <n v="7.24"/>
    <x v="1"/>
  </r>
  <r>
    <n v="2003455"/>
    <x v="13"/>
    <x v="0"/>
    <x v="7"/>
    <n v="8.19"/>
    <x v="1"/>
  </r>
  <r>
    <n v="2003461"/>
    <x v="14"/>
    <x v="0"/>
    <x v="7"/>
    <n v="8.43"/>
    <x v="1"/>
  </r>
  <r>
    <n v="2003466"/>
    <x v="15"/>
    <x v="0"/>
    <x v="7"/>
    <n v="8.99"/>
    <x v="0"/>
  </r>
  <r>
    <n v="2003467"/>
    <x v="16"/>
    <x v="0"/>
    <x v="7"/>
    <n v="8.99"/>
    <x v="0"/>
  </r>
  <r>
    <n v="2003706"/>
    <x v="17"/>
    <x v="0"/>
    <x v="7"/>
    <n v="2.04"/>
    <x v="1"/>
  </r>
  <r>
    <n v="2003708"/>
    <x v="18"/>
    <x v="0"/>
    <x v="7"/>
    <n v="1.99"/>
    <x v="0"/>
  </r>
  <r>
    <n v="2004656"/>
    <x v="19"/>
    <x v="0"/>
    <x v="7"/>
    <n v="5.59"/>
    <x v="0"/>
  </r>
  <r>
    <n v="2004667"/>
    <x v="20"/>
    <x v="0"/>
    <x v="7"/>
    <n v="4.49"/>
    <x v="0"/>
  </r>
  <r>
    <n v="2005118"/>
    <x v="21"/>
    <x v="0"/>
    <x v="7"/>
    <n v="2.93"/>
    <x v="1"/>
  </r>
  <r>
    <n v="2005122"/>
    <x v="22"/>
    <x v="0"/>
    <x v="7"/>
    <n v="4.1900000000000004"/>
    <x v="0"/>
  </r>
  <r>
    <n v="2005127"/>
    <x v="23"/>
    <x v="0"/>
    <x v="7"/>
    <n v="2.25"/>
    <x v="0"/>
  </r>
  <r>
    <n v="2005131"/>
    <x v="24"/>
    <x v="0"/>
    <x v="7"/>
    <n v="1.99"/>
    <x v="0"/>
  </r>
  <r>
    <n v="2005256"/>
    <x v="25"/>
    <x v="0"/>
    <x v="7"/>
    <n v="3.67"/>
    <x v="1"/>
  </r>
  <r>
    <n v="2021675"/>
    <x v="26"/>
    <x v="0"/>
    <x v="7"/>
    <n v="9.0299999999999994"/>
    <x v="1"/>
  </r>
  <r>
    <n v="2005597"/>
    <x v="27"/>
    <x v="0"/>
    <x v="7"/>
    <n v="7.59"/>
    <x v="0"/>
  </r>
  <r>
    <n v="2005599"/>
    <x v="28"/>
    <x v="0"/>
    <x v="7"/>
    <n v="7.99"/>
    <x v="0"/>
  </r>
  <r>
    <n v="250090"/>
    <x v="29"/>
    <x v="0"/>
    <x v="7"/>
    <n v="11.99"/>
    <x v="0"/>
  </r>
  <r>
    <n v="2007406"/>
    <x v="30"/>
    <x v="0"/>
    <x v="7"/>
    <n v="1.1499999999999999"/>
    <x v="0"/>
  </r>
  <r>
    <n v="250115"/>
    <x v="31"/>
    <x v="1"/>
    <x v="7"/>
    <n v="47.99"/>
    <x v="0"/>
  </r>
  <r>
    <n v="2003559"/>
    <x v="32"/>
    <x v="1"/>
    <x v="7"/>
    <n v="38.729999999999997"/>
    <x v="1"/>
  </r>
  <r>
    <n v="253041"/>
    <x v="33"/>
    <x v="1"/>
    <x v="7"/>
    <n v="11.99"/>
    <x v="0"/>
  </r>
  <r>
    <n v="250639"/>
    <x v="34"/>
    <x v="1"/>
    <x v="7"/>
    <n v="37.81"/>
    <x v="1"/>
  </r>
  <r>
    <n v="2005652"/>
    <x v="35"/>
    <x v="1"/>
    <x v="7"/>
    <n v="16.95"/>
    <x v="1"/>
  </r>
  <r>
    <n v="2005663"/>
    <x v="36"/>
    <x v="1"/>
    <x v="7"/>
    <n v="15.99"/>
    <x v="1"/>
  </r>
  <r>
    <n v="250048"/>
    <x v="37"/>
    <x v="1"/>
    <x v="7"/>
    <n v="39.99"/>
    <x v="0"/>
  </r>
  <r>
    <n v="250868"/>
    <x v="38"/>
    <x v="1"/>
    <x v="7"/>
    <n v="42.07"/>
    <x v="1"/>
  </r>
  <r>
    <n v="2000654"/>
    <x v="39"/>
    <x v="2"/>
    <x v="7"/>
    <n v="1.99"/>
    <x v="0"/>
  </r>
  <r>
    <n v="2000660"/>
    <x v="40"/>
    <x v="2"/>
    <x v="7"/>
    <n v="2.09"/>
    <x v="1"/>
  </r>
  <r>
    <n v="2009656"/>
    <x v="41"/>
    <x v="2"/>
    <x v="7"/>
    <n v="3.59"/>
    <x v="0"/>
  </r>
  <r>
    <n v="2009927"/>
    <x v="42"/>
    <x v="2"/>
    <x v="7"/>
    <n v="2.48"/>
    <x v="0"/>
  </r>
  <r>
    <n v="2009936"/>
    <x v="43"/>
    <x v="2"/>
    <x v="7"/>
    <n v="3.39"/>
    <x v="0"/>
  </r>
  <r>
    <n v="2010761"/>
    <x v="44"/>
    <x v="2"/>
    <x v="7"/>
    <n v="2.29"/>
    <x v="1"/>
  </r>
  <r>
    <n v="2011753"/>
    <x v="45"/>
    <x v="2"/>
    <x v="7"/>
    <n v="12.19"/>
    <x v="1"/>
  </r>
  <r>
    <n v="2016300"/>
    <x v="46"/>
    <x v="2"/>
    <x v="7"/>
    <n v="1.95"/>
    <x v="0"/>
  </r>
  <r>
    <n v="251202"/>
    <x v="47"/>
    <x v="3"/>
    <x v="7"/>
    <n v="2.4900000000000002"/>
    <x v="0"/>
  </r>
  <r>
    <n v="253827"/>
    <x v="48"/>
    <x v="3"/>
    <x v="7"/>
    <n v="5.19"/>
    <x v="0"/>
  </r>
  <r>
    <n v="250007"/>
    <x v="49"/>
    <x v="3"/>
    <x v="7"/>
    <n v="3.89"/>
    <x v="0"/>
  </r>
  <r>
    <n v="250005"/>
    <x v="50"/>
    <x v="3"/>
    <x v="7"/>
    <n v="4.49"/>
    <x v="0"/>
  </r>
  <r>
    <n v="250004"/>
    <x v="51"/>
    <x v="3"/>
    <x v="7"/>
    <n v="2.29"/>
    <x v="0"/>
  </r>
  <r>
    <n v="251277"/>
    <x v="52"/>
    <x v="3"/>
    <x v="7"/>
    <n v="2.19"/>
    <x v="0"/>
  </r>
  <r>
    <n v="250015"/>
    <x v="53"/>
    <x v="3"/>
    <x v="7"/>
    <n v="4.99"/>
    <x v="0"/>
  </r>
  <r>
    <n v="251292"/>
    <x v="54"/>
    <x v="3"/>
    <x v="7"/>
    <n v="1.99"/>
    <x v="0"/>
  </r>
  <r>
    <n v="250017"/>
    <x v="55"/>
    <x v="3"/>
    <x v="7"/>
    <n v="2.4500000000000002"/>
    <x v="0"/>
  </r>
  <r>
    <n v="250001"/>
    <x v="56"/>
    <x v="3"/>
    <x v="7"/>
    <n v="3.89"/>
    <x v="0"/>
  </r>
  <r>
    <n v="250006"/>
    <x v="57"/>
    <x v="3"/>
    <x v="7"/>
    <n v="4.99"/>
    <x v="0"/>
  </r>
  <r>
    <n v="250023"/>
    <x v="58"/>
    <x v="3"/>
    <x v="7"/>
    <n v="5.42"/>
    <x v="1"/>
  </r>
  <r>
    <n v="250008"/>
    <x v="59"/>
    <x v="3"/>
    <x v="7"/>
    <n v="4.83"/>
    <x v="1"/>
  </r>
  <r>
    <n v="2017983"/>
    <x v="0"/>
    <x v="0"/>
    <x v="8"/>
    <n v="3.45"/>
    <x v="0"/>
  </r>
  <r>
    <n v="2000447"/>
    <x v="1"/>
    <x v="0"/>
    <x v="8"/>
    <n v="4.13"/>
    <x v="1"/>
  </r>
  <r>
    <n v="2000451"/>
    <x v="2"/>
    <x v="0"/>
    <x v="8"/>
    <n v="3.45"/>
    <x v="0"/>
  </r>
  <r>
    <n v="2000938"/>
    <x v="3"/>
    <x v="0"/>
    <x v="8"/>
    <n v="4.59"/>
    <x v="0"/>
  </r>
  <r>
    <n v="2000950"/>
    <x v="4"/>
    <x v="0"/>
    <x v="8"/>
    <n v="4.29"/>
    <x v="0"/>
  </r>
  <r>
    <n v="2008723"/>
    <x v="5"/>
    <x v="0"/>
    <x v="8"/>
    <n v="5.29"/>
    <x v="0"/>
  </r>
  <r>
    <n v="2001383"/>
    <x v="6"/>
    <x v="0"/>
    <x v="8"/>
    <n v="4.99"/>
    <x v="0"/>
  </r>
  <r>
    <n v="2008772"/>
    <x v="7"/>
    <x v="0"/>
    <x v="8"/>
    <n v="5.19"/>
    <x v="0"/>
  </r>
  <r>
    <n v="2008780"/>
    <x v="8"/>
    <x v="0"/>
    <x v="8"/>
    <n v="5.89"/>
    <x v="0"/>
  </r>
  <r>
    <n v="2009109"/>
    <x v="9"/>
    <x v="0"/>
    <x v="8"/>
    <n v="6.29"/>
    <x v="0"/>
  </r>
  <r>
    <n v="2009115"/>
    <x v="10"/>
    <x v="0"/>
    <x v="8"/>
    <n v="6.19"/>
    <x v="0"/>
  </r>
  <r>
    <n v="2010226"/>
    <x v="11"/>
    <x v="0"/>
    <x v="8"/>
    <n v="3.79"/>
    <x v="0"/>
  </r>
  <r>
    <n v="2010228"/>
    <x v="12"/>
    <x v="0"/>
    <x v="8"/>
    <n v="7.24"/>
    <x v="1"/>
  </r>
  <r>
    <n v="2003455"/>
    <x v="13"/>
    <x v="0"/>
    <x v="8"/>
    <n v="8.19"/>
    <x v="1"/>
  </r>
  <r>
    <n v="2003461"/>
    <x v="14"/>
    <x v="0"/>
    <x v="8"/>
    <n v="8.43"/>
    <x v="1"/>
  </r>
  <r>
    <n v="2003466"/>
    <x v="15"/>
    <x v="0"/>
    <x v="8"/>
    <n v="8.77"/>
    <x v="1"/>
  </r>
  <r>
    <n v="2003467"/>
    <x v="16"/>
    <x v="0"/>
    <x v="8"/>
    <n v="8.39"/>
    <x v="0"/>
  </r>
  <r>
    <n v="2003706"/>
    <x v="17"/>
    <x v="0"/>
    <x v="8"/>
    <n v="2.04"/>
    <x v="1"/>
  </r>
  <r>
    <n v="2003708"/>
    <x v="18"/>
    <x v="0"/>
    <x v="8"/>
    <n v="1.89"/>
    <x v="0"/>
  </r>
  <r>
    <n v="2004656"/>
    <x v="19"/>
    <x v="0"/>
    <x v="8"/>
    <n v="4.3899999999999997"/>
    <x v="0"/>
  </r>
  <r>
    <n v="2004667"/>
    <x v="20"/>
    <x v="0"/>
    <x v="8"/>
    <n v="4.6500000000000004"/>
    <x v="0"/>
  </r>
  <r>
    <n v="2005118"/>
    <x v="21"/>
    <x v="0"/>
    <x v="8"/>
    <n v="2.98"/>
    <x v="0"/>
  </r>
  <r>
    <n v="2005122"/>
    <x v="22"/>
    <x v="0"/>
    <x v="8"/>
    <n v="3.59"/>
    <x v="0"/>
  </r>
  <r>
    <n v="2005127"/>
    <x v="23"/>
    <x v="0"/>
    <x v="8"/>
    <n v="3.09"/>
    <x v="0"/>
  </r>
  <r>
    <n v="2005131"/>
    <x v="24"/>
    <x v="0"/>
    <x v="8"/>
    <n v="2.79"/>
    <x v="0"/>
  </r>
  <r>
    <n v="2005256"/>
    <x v="25"/>
    <x v="0"/>
    <x v="8"/>
    <n v="3.29"/>
    <x v="0"/>
  </r>
  <r>
    <n v="2021675"/>
    <x v="26"/>
    <x v="0"/>
    <x v="8"/>
    <n v="8.15"/>
    <x v="0"/>
  </r>
  <r>
    <n v="2005597"/>
    <x v="27"/>
    <x v="0"/>
    <x v="8"/>
    <n v="9.0299999999999994"/>
    <x v="1"/>
  </r>
  <r>
    <n v="2005599"/>
    <x v="28"/>
    <x v="0"/>
    <x v="8"/>
    <n v="8.39"/>
    <x v="0"/>
  </r>
  <r>
    <n v="250090"/>
    <x v="29"/>
    <x v="0"/>
    <x v="8"/>
    <n v="7.99"/>
    <x v="0"/>
  </r>
  <r>
    <n v="2007406"/>
    <x v="30"/>
    <x v="0"/>
    <x v="8"/>
    <n v="1.19"/>
    <x v="0"/>
  </r>
  <r>
    <n v="250115"/>
    <x v="31"/>
    <x v="1"/>
    <x v="8"/>
    <n v="47.96"/>
    <x v="1"/>
  </r>
  <r>
    <n v="2003559"/>
    <x v="32"/>
    <x v="1"/>
    <x v="8"/>
    <n v="49.9"/>
    <x v="0"/>
  </r>
  <r>
    <n v="253041"/>
    <x v="33"/>
    <x v="1"/>
    <x v="8"/>
    <n v="12.79"/>
    <x v="1"/>
  </r>
  <r>
    <n v="250639"/>
    <x v="34"/>
    <x v="1"/>
    <x v="8"/>
    <n v="37.81"/>
    <x v="1"/>
  </r>
  <r>
    <n v="2005652"/>
    <x v="35"/>
    <x v="1"/>
    <x v="8"/>
    <n v="16.98"/>
    <x v="0"/>
  </r>
  <r>
    <n v="2005663"/>
    <x v="36"/>
    <x v="1"/>
    <x v="8"/>
    <n v="15.99"/>
    <x v="1"/>
  </r>
  <r>
    <n v="250048"/>
    <x v="37"/>
    <x v="1"/>
    <x v="8"/>
    <n v="36.799999999999997"/>
    <x v="0"/>
  </r>
  <r>
    <n v="250868"/>
    <x v="38"/>
    <x v="1"/>
    <x v="8"/>
    <n v="39.99"/>
    <x v="0"/>
  </r>
  <r>
    <n v="2000654"/>
    <x v="39"/>
    <x v="2"/>
    <x v="8"/>
    <n v="1.79"/>
    <x v="0"/>
  </r>
  <r>
    <n v="2000660"/>
    <x v="40"/>
    <x v="2"/>
    <x v="8"/>
    <n v="2.29"/>
    <x v="0"/>
  </r>
  <r>
    <n v="2009656"/>
    <x v="41"/>
    <x v="2"/>
    <x v="8"/>
    <n v="3.29"/>
    <x v="0"/>
  </r>
  <r>
    <n v="2009927"/>
    <x v="42"/>
    <x v="2"/>
    <x v="8"/>
    <n v="2.29"/>
    <x v="0"/>
  </r>
  <r>
    <n v="2009936"/>
    <x v="43"/>
    <x v="2"/>
    <x v="8"/>
    <n v="2.4900000000000002"/>
    <x v="0"/>
  </r>
  <r>
    <n v="2010761"/>
    <x v="44"/>
    <x v="2"/>
    <x v="8"/>
    <n v="2.29"/>
    <x v="1"/>
  </r>
  <r>
    <n v="2011753"/>
    <x v="45"/>
    <x v="2"/>
    <x v="8"/>
    <n v="11.68"/>
    <x v="0"/>
  </r>
  <r>
    <n v="2016300"/>
    <x v="46"/>
    <x v="2"/>
    <x v="8"/>
    <n v="1.98"/>
    <x v="0"/>
  </r>
  <r>
    <n v="251202"/>
    <x v="47"/>
    <x v="3"/>
    <x v="8"/>
    <n v="2.29"/>
    <x v="0"/>
  </r>
  <r>
    <n v="253827"/>
    <x v="48"/>
    <x v="3"/>
    <x v="8"/>
    <n v="3.69"/>
    <x v="0"/>
  </r>
  <r>
    <n v="250007"/>
    <x v="49"/>
    <x v="3"/>
    <x v="8"/>
    <n v="3.59"/>
    <x v="0"/>
  </r>
  <r>
    <n v="250005"/>
    <x v="50"/>
    <x v="3"/>
    <x v="8"/>
    <n v="5.98"/>
    <x v="0"/>
  </r>
  <r>
    <n v="250004"/>
    <x v="51"/>
    <x v="3"/>
    <x v="8"/>
    <n v="2.4900000000000002"/>
    <x v="0"/>
  </r>
  <r>
    <n v="251277"/>
    <x v="52"/>
    <x v="3"/>
    <x v="8"/>
    <n v="1.89"/>
    <x v="0"/>
  </r>
  <r>
    <n v="250015"/>
    <x v="53"/>
    <x v="3"/>
    <x v="8"/>
    <n v="3.49"/>
    <x v="0"/>
  </r>
  <r>
    <n v="251292"/>
    <x v="54"/>
    <x v="3"/>
    <x v="8"/>
    <n v="1.98"/>
    <x v="0"/>
  </r>
  <r>
    <n v="250017"/>
    <x v="55"/>
    <x v="3"/>
    <x v="8"/>
    <n v="3.49"/>
    <x v="0"/>
  </r>
  <r>
    <n v="250001"/>
    <x v="56"/>
    <x v="3"/>
    <x v="8"/>
    <n v="2.59"/>
    <x v="0"/>
  </r>
  <r>
    <n v="250006"/>
    <x v="57"/>
    <x v="3"/>
    <x v="8"/>
    <n v="3.29"/>
    <x v="0"/>
  </r>
  <r>
    <n v="250023"/>
    <x v="58"/>
    <x v="3"/>
    <x v="8"/>
    <n v="5.49"/>
    <x v="0"/>
  </r>
  <r>
    <n v="250008"/>
    <x v="59"/>
    <x v="3"/>
    <x v="8"/>
    <n v="4.59"/>
    <x v="0"/>
  </r>
  <r>
    <n v="2017983"/>
    <x v="0"/>
    <x v="0"/>
    <x v="9"/>
    <n v="3.89"/>
    <x v="0"/>
  </r>
  <r>
    <n v="2000447"/>
    <x v="1"/>
    <x v="0"/>
    <x v="9"/>
    <n v="4.29"/>
    <x v="0"/>
  </r>
  <r>
    <n v="2000451"/>
    <x v="2"/>
    <x v="0"/>
    <x v="9"/>
    <n v="3.99"/>
    <x v="0"/>
  </r>
  <r>
    <n v="2000938"/>
    <x v="3"/>
    <x v="0"/>
    <x v="9"/>
    <n v="4.99"/>
    <x v="0"/>
  </r>
  <r>
    <n v="2000950"/>
    <x v="4"/>
    <x v="0"/>
    <x v="9"/>
    <n v="4.99"/>
    <x v="0"/>
  </r>
  <r>
    <n v="2008723"/>
    <x v="5"/>
    <x v="0"/>
    <x v="9"/>
    <n v="5.69"/>
    <x v="0"/>
  </r>
  <r>
    <n v="2001383"/>
    <x v="6"/>
    <x v="0"/>
    <x v="9"/>
    <n v="4.99"/>
    <x v="0"/>
  </r>
  <r>
    <n v="2008772"/>
    <x v="7"/>
    <x v="0"/>
    <x v="9"/>
    <n v="6.39"/>
    <x v="0"/>
  </r>
  <r>
    <n v="2008780"/>
    <x v="8"/>
    <x v="0"/>
    <x v="9"/>
    <n v="6.29"/>
    <x v="0"/>
  </r>
  <r>
    <n v="2009109"/>
    <x v="9"/>
    <x v="0"/>
    <x v="9"/>
    <n v="6.49"/>
    <x v="0"/>
  </r>
  <r>
    <n v="2009115"/>
    <x v="10"/>
    <x v="0"/>
    <x v="9"/>
    <n v="5.99"/>
    <x v="0"/>
  </r>
  <r>
    <n v="2010226"/>
    <x v="11"/>
    <x v="0"/>
    <x v="9"/>
    <n v="4.32"/>
    <x v="1"/>
  </r>
  <r>
    <n v="2010228"/>
    <x v="12"/>
    <x v="0"/>
    <x v="9"/>
    <n v="4.99"/>
    <x v="0"/>
  </r>
  <r>
    <n v="2003455"/>
    <x v="13"/>
    <x v="0"/>
    <x v="9"/>
    <n v="8.19"/>
    <x v="1"/>
  </r>
  <r>
    <n v="2003461"/>
    <x v="14"/>
    <x v="0"/>
    <x v="9"/>
    <n v="8.43"/>
    <x v="1"/>
  </r>
  <r>
    <n v="2003466"/>
    <x v="15"/>
    <x v="0"/>
    <x v="9"/>
    <n v="8.98"/>
    <x v="0"/>
  </r>
  <r>
    <n v="2003467"/>
    <x v="16"/>
    <x v="0"/>
    <x v="9"/>
    <n v="8.82"/>
    <x v="1"/>
  </r>
  <r>
    <n v="2003706"/>
    <x v="17"/>
    <x v="0"/>
    <x v="9"/>
    <n v="2.04"/>
    <x v="1"/>
  </r>
  <r>
    <n v="2003708"/>
    <x v="18"/>
    <x v="0"/>
    <x v="9"/>
    <n v="1.95"/>
    <x v="1"/>
  </r>
  <r>
    <n v="2004656"/>
    <x v="19"/>
    <x v="0"/>
    <x v="9"/>
    <n v="4.74"/>
    <x v="1"/>
  </r>
  <r>
    <n v="2004667"/>
    <x v="20"/>
    <x v="0"/>
    <x v="9"/>
    <n v="4.99"/>
    <x v="0"/>
  </r>
  <r>
    <n v="2005118"/>
    <x v="21"/>
    <x v="0"/>
    <x v="9"/>
    <n v="2.99"/>
    <x v="0"/>
  </r>
  <r>
    <n v="2005122"/>
    <x v="22"/>
    <x v="0"/>
    <x v="9"/>
    <n v="3.86"/>
    <x v="1"/>
  </r>
  <r>
    <n v="2005127"/>
    <x v="23"/>
    <x v="0"/>
    <x v="9"/>
    <n v="2.79"/>
    <x v="0"/>
  </r>
  <r>
    <n v="2005131"/>
    <x v="24"/>
    <x v="0"/>
    <x v="9"/>
    <n v="3.29"/>
    <x v="0"/>
  </r>
  <r>
    <n v="2005256"/>
    <x v="25"/>
    <x v="0"/>
    <x v="9"/>
    <n v="2.99"/>
    <x v="0"/>
  </r>
  <r>
    <n v="2021675"/>
    <x v="26"/>
    <x v="0"/>
    <x v="9"/>
    <n v="9.0299999999999994"/>
    <x v="1"/>
  </r>
  <r>
    <n v="2005597"/>
    <x v="27"/>
    <x v="0"/>
    <x v="9"/>
    <n v="7.98"/>
    <x v="0"/>
  </r>
  <r>
    <n v="2005599"/>
    <x v="28"/>
    <x v="0"/>
    <x v="9"/>
    <n v="8.39"/>
    <x v="0"/>
  </r>
  <r>
    <n v="250090"/>
    <x v="29"/>
    <x v="0"/>
    <x v="9"/>
    <n v="8.99"/>
    <x v="0"/>
  </r>
  <r>
    <n v="2007406"/>
    <x v="30"/>
    <x v="0"/>
    <x v="9"/>
    <n v="0.89"/>
    <x v="0"/>
  </r>
  <r>
    <n v="250115"/>
    <x v="31"/>
    <x v="1"/>
    <x v="9"/>
    <n v="47.96"/>
    <x v="1"/>
  </r>
  <r>
    <n v="2003559"/>
    <x v="32"/>
    <x v="1"/>
    <x v="9"/>
    <n v="38.729999999999997"/>
    <x v="1"/>
  </r>
  <r>
    <n v="253041"/>
    <x v="33"/>
    <x v="1"/>
    <x v="9"/>
    <n v="12.79"/>
    <x v="1"/>
  </r>
  <r>
    <n v="250639"/>
    <x v="34"/>
    <x v="1"/>
    <x v="9"/>
    <n v="37.81"/>
    <x v="1"/>
  </r>
  <r>
    <n v="2005652"/>
    <x v="35"/>
    <x v="1"/>
    <x v="9"/>
    <n v="16.95"/>
    <x v="1"/>
  </r>
  <r>
    <n v="2005663"/>
    <x v="36"/>
    <x v="1"/>
    <x v="9"/>
    <n v="15.99"/>
    <x v="1"/>
  </r>
  <r>
    <n v="250048"/>
    <x v="37"/>
    <x v="1"/>
    <x v="9"/>
    <n v="40.9"/>
    <x v="0"/>
  </r>
  <r>
    <n v="250868"/>
    <x v="38"/>
    <x v="1"/>
    <x v="9"/>
    <n v="43.99"/>
    <x v="0"/>
  </r>
  <r>
    <n v="2000654"/>
    <x v="39"/>
    <x v="2"/>
    <x v="9"/>
    <n v="1.99"/>
    <x v="0"/>
  </r>
  <r>
    <n v="2000660"/>
    <x v="40"/>
    <x v="2"/>
    <x v="9"/>
    <n v="2.09"/>
    <x v="1"/>
  </r>
  <r>
    <n v="2009656"/>
    <x v="41"/>
    <x v="2"/>
    <x v="9"/>
    <n v="3.49"/>
    <x v="0"/>
  </r>
  <r>
    <n v="2009927"/>
    <x v="42"/>
    <x v="2"/>
    <x v="9"/>
    <n v="2.39"/>
    <x v="0"/>
  </r>
  <r>
    <n v="2009936"/>
    <x v="43"/>
    <x v="2"/>
    <x v="9"/>
    <n v="2.99"/>
    <x v="0"/>
  </r>
  <r>
    <n v="2010761"/>
    <x v="44"/>
    <x v="2"/>
    <x v="9"/>
    <n v="2.29"/>
    <x v="1"/>
  </r>
  <r>
    <n v="2011753"/>
    <x v="45"/>
    <x v="2"/>
    <x v="9"/>
    <n v="12.98"/>
    <x v="0"/>
  </r>
  <r>
    <n v="2016300"/>
    <x v="46"/>
    <x v="2"/>
    <x v="9"/>
    <n v="1.69"/>
    <x v="0"/>
  </r>
  <r>
    <n v="251202"/>
    <x v="47"/>
    <x v="3"/>
    <x v="9"/>
    <n v="2.59"/>
    <x v="0"/>
  </r>
  <r>
    <n v="253827"/>
    <x v="48"/>
    <x v="3"/>
    <x v="9"/>
    <n v="1.99"/>
    <x v="0"/>
  </r>
  <r>
    <n v="250007"/>
    <x v="49"/>
    <x v="3"/>
    <x v="9"/>
    <n v="3.69"/>
    <x v="0"/>
  </r>
  <r>
    <n v="250005"/>
    <x v="50"/>
    <x v="3"/>
    <x v="9"/>
    <n v="5.59"/>
    <x v="0"/>
  </r>
  <r>
    <n v="250004"/>
    <x v="51"/>
    <x v="3"/>
    <x v="9"/>
    <n v="2.19"/>
    <x v="0"/>
  </r>
  <r>
    <n v="251277"/>
    <x v="52"/>
    <x v="3"/>
    <x v="9"/>
    <n v="1.88"/>
    <x v="1"/>
  </r>
  <r>
    <n v="250015"/>
    <x v="53"/>
    <x v="3"/>
    <x v="9"/>
    <n v="1.99"/>
    <x v="0"/>
  </r>
  <r>
    <n v="251292"/>
    <x v="54"/>
    <x v="3"/>
    <x v="9"/>
    <n v="1.19"/>
    <x v="0"/>
  </r>
  <r>
    <n v="250017"/>
    <x v="55"/>
    <x v="3"/>
    <x v="9"/>
    <n v="2.39"/>
    <x v="0"/>
  </r>
  <r>
    <n v="250001"/>
    <x v="56"/>
    <x v="3"/>
    <x v="9"/>
    <n v="2.59"/>
    <x v="0"/>
  </r>
  <r>
    <n v="250006"/>
    <x v="57"/>
    <x v="3"/>
    <x v="9"/>
    <n v="3.29"/>
    <x v="0"/>
  </r>
  <r>
    <n v="250023"/>
    <x v="58"/>
    <x v="3"/>
    <x v="9"/>
    <n v="3.99"/>
    <x v="0"/>
  </r>
  <r>
    <n v="250008"/>
    <x v="59"/>
    <x v="3"/>
    <x v="9"/>
    <n v="4.99"/>
    <x v="0"/>
  </r>
  <r>
    <n v="2017983"/>
    <x v="0"/>
    <x v="0"/>
    <x v="10"/>
    <n v="3.29"/>
    <x v="0"/>
  </r>
  <r>
    <n v="2000447"/>
    <x v="1"/>
    <x v="0"/>
    <x v="10"/>
    <n v="4.13"/>
    <x v="1"/>
  </r>
  <r>
    <n v="2000451"/>
    <x v="2"/>
    <x v="0"/>
    <x v="10"/>
    <n v="4.49"/>
    <x v="0"/>
  </r>
  <r>
    <n v="2000938"/>
    <x v="3"/>
    <x v="0"/>
    <x v="10"/>
    <n v="4.82"/>
    <x v="1"/>
  </r>
  <r>
    <n v="2000950"/>
    <x v="4"/>
    <x v="0"/>
    <x v="10"/>
    <n v="4.99"/>
    <x v="1"/>
  </r>
  <r>
    <n v="2008723"/>
    <x v="5"/>
    <x v="0"/>
    <x v="10"/>
    <n v="6.39"/>
    <x v="0"/>
  </r>
  <r>
    <n v="2001383"/>
    <x v="6"/>
    <x v="0"/>
    <x v="10"/>
    <n v="3.99"/>
    <x v="0"/>
  </r>
  <r>
    <n v="2008772"/>
    <x v="7"/>
    <x v="0"/>
    <x v="10"/>
    <n v="6.79"/>
    <x v="0"/>
  </r>
  <r>
    <n v="2008780"/>
    <x v="8"/>
    <x v="0"/>
    <x v="10"/>
    <n v="6.39"/>
    <x v="0"/>
  </r>
  <r>
    <n v="2009109"/>
    <x v="9"/>
    <x v="0"/>
    <x v="10"/>
    <n v="7.69"/>
    <x v="0"/>
  </r>
  <r>
    <n v="2009115"/>
    <x v="10"/>
    <x v="0"/>
    <x v="10"/>
    <n v="6.29"/>
    <x v="0"/>
  </r>
  <r>
    <n v="2010226"/>
    <x v="11"/>
    <x v="0"/>
    <x v="10"/>
    <n v="4.32"/>
    <x v="1"/>
  </r>
  <r>
    <n v="2010228"/>
    <x v="12"/>
    <x v="0"/>
    <x v="10"/>
    <n v="5.99"/>
    <x v="0"/>
  </r>
  <r>
    <n v="2003455"/>
    <x v="13"/>
    <x v="0"/>
    <x v="10"/>
    <n v="8.19"/>
    <x v="1"/>
  </r>
  <r>
    <n v="2003461"/>
    <x v="14"/>
    <x v="0"/>
    <x v="10"/>
    <n v="8.43"/>
    <x v="1"/>
  </r>
  <r>
    <n v="2003466"/>
    <x v="15"/>
    <x v="0"/>
    <x v="10"/>
    <n v="8.77"/>
    <x v="1"/>
  </r>
  <r>
    <n v="2003467"/>
    <x v="16"/>
    <x v="0"/>
    <x v="10"/>
    <n v="8.44"/>
    <x v="0"/>
  </r>
  <r>
    <n v="2003706"/>
    <x v="17"/>
    <x v="0"/>
    <x v="10"/>
    <n v="1.99"/>
    <x v="0"/>
  </r>
  <r>
    <n v="2003708"/>
    <x v="18"/>
    <x v="0"/>
    <x v="10"/>
    <n v="1.99"/>
    <x v="0"/>
  </r>
  <r>
    <n v="2004656"/>
    <x v="19"/>
    <x v="0"/>
    <x v="10"/>
    <n v="5.19"/>
    <x v="0"/>
  </r>
  <r>
    <n v="2004667"/>
    <x v="20"/>
    <x v="0"/>
    <x v="10"/>
    <n v="4.74"/>
    <x v="1"/>
  </r>
  <r>
    <n v="2005118"/>
    <x v="21"/>
    <x v="0"/>
    <x v="10"/>
    <n v="2.93"/>
    <x v="1"/>
  </r>
  <r>
    <n v="2005122"/>
    <x v="22"/>
    <x v="0"/>
    <x v="10"/>
    <n v="3.86"/>
    <x v="1"/>
  </r>
  <r>
    <n v="2005127"/>
    <x v="23"/>
    <x v="0"/>
    <x v="10"/>
    <n v="3.49"/>
    <x v="0"/>
  </r>
  <r>
    <n v="2005131"/>
    <x v="24"/>
    <x v="0"/>
    <x v="10"/>
    <n v="3.79"/>
    <x v="0"/>
  </r>
  <r>
    <n v="2005256"/>
    <x v="25"/>
    <x v="0"/>
    <x v="10"/>
    <n v="4.29"/>
    <x v="0"/>
  </r>
  <r>
    <n v="2021675"/>
    <x v="26"/>
    <x v="0"/>
    <x v="10"/>
    <n v="9.99"/>
    <x v="0"/>
  </r>
  <r>
    <n v="2005597"/>
    <x v="27"/>
    <x v="0"/>
    <x v="10"/>
    <n v="9.0299999999999994"/>
    <x v="1"/>
  </r>
  <r>
    <n v="2005599"/>
    <x v="28"/>
    <x v="0"/>
    <x v="10"/>
    <n v="8.99"/>
    <x v="0"/>
  </r>
  <r>
    <n v="250090"/>
    <x v="29"/>
    <x v="0"/>
    <x v="10"/>
    <n v="9.99"/>
    <x v="0"/>
  </r>
  <r>
    <n v="2007406"/>
    <x v="30"/>
    <x v="0"/>
    <x v="10"/>
    <n v="1.19"/>
    <x v="0"/>
  </r>
  <r>
    <n v="250115"/>
    <x v="31"/>
    <x v="1"/>
    <x v="10"/>
    <n v="44.99"/>
    <x v="0"/>
  </r>
  <r>
    <n v="2003559"/>
    <x v="32"/>
    <x v="1"/>
    <x v="10"/>
    <n v="21.99"/>
    <x v="0"/>
  </r>
  <r>
    <n v="253041"/>
    <x v="33"/>
    <x v="1"/>
    <x v="10"/>
    <n v="12.79"/>
    <x v="1"/>
  </r>
  <r>
    <n v="250639"/>
    <x v="34"/>
    <x v="1"/>
    <x v="10"/>
    <n v="37.81"/>
    <x v="1"/>
  </r>
  <r>
    <n v="2005652"/>
    <x v="35"/>
    <x v="1"/>
    <x v="10"/>
    <n v="16.95"/>
    <x v="1"/>
  </r>
  <r>
    <n v="2005663"/>
    <x v="36"/>
    <x v="1"/>
    <x v="10"/>
    <n v="15.99"/>
    <x v="1"/>
  </r>
  <r>
    <n v="250048"/>
    <x v="37"/>
    <x v="1"/>
    <x v="10"/>
    <n v="42.99"/>
    <x v="0"/>
  </r>
  <r>
    <n v="250868"/>
    <x v="38"/>
    <x v="1"/>
    <x v="10"/>
    <n v="43.99"/>
    <x v="0"/>
  </r>
  <r>
    <n v="2000654"/>
    <x v="39"/>
    <x v="2"/>
    <x v="10"/>
    <n v="2.0499999999999998"/>
    <x v="0"/>
  </r>
  <r>
    <n v="2000660"/>
    <x v="40"/>
    <x v="2"/>
    <x v="10"/>
    <n v="2.09"/>
    <x v="1"/>
  </r>
  <r>
    <n v="2009656"/>
    <x v="41"/>
    <x v="2"/>
    <x v="10"/>
    <n v="3.66"/>
    <x v="1"/>
  </r>
  <r>
    <n v="2009927"/>
    <x v="42"/>
    <x v="2"/>
    <x v="10"/>
    <n v="1.99"/>
    <x v="0"/>
  </r>
  <r>
    <n v="2009936"/>
    <x v="43"/>
    <x v="2"/>
    <x v="10"/>
    <n v="3.69"/>
    <x v="0"/>
  </r>
  <r>
    <n v="2010761"/>
    <x v="44"/>
    <x v="2"/>
    <x v="10"/>
    <n v="2.29"/>
    <x v="1"/>
  </r>
  <r>
    <n v="2011753"/>
    <x v="45"/>
    <x v="2"/>
    <x v="10"/>
    <n v="11.19"/>
    <x v="0"/>
  </r>
  <r>
    <n v="2016300"/>
    <x v="46"/>
    <x v="2"/>
    <x v="10"/>
    <n v="1.91"/>
    <x v="1"/>
  </r>
  <r>
    <n v="251202"/>
    <x v="47"/>
    <x v="3"/>
    <x v="10"/>
    <n v="1.69"/>
    <x v="0"/>
  </r>
  <r>
    <n v="253827"/>
    <x v="48"/>
    <x v="3"/>
    <x v="10"/>
    <n v="2.29"/>
    <x v="0"/>
  </r>
  <r>
    <n v="250007"/>
    <x v="49"/>
    <x v="3"/>
    <x v="10"/>
    <n v="3.49"/>
    <x v="0"/>
  </r>
  <r>
    <n v="250005"/>
    <x v="50"/>
    <x v="3"/>
    <x v="10"/>
    <n v="4.99"/>
    <x v="0"/>
  </r>
  <r>
    <n v="250004"/>
    <x v="51"/>
    <x v="3"/>
    <x v="10"/>
    <n v="1.39"/>
    <x v="0"/>
  </r>
  <r>
    <n v="251277"/>
    <x v="52"/>
    <x v="3"/>
    <x v="10"/>
    <n v="1.49"/>
    <x v="0"/>
  </r>
  <r>
    <n v="250015"/>
    <x v="53"/>
    <x v="3"/>
    <x v="10"/>
    <n v="1.99"/>
    <x v="0"/>
  </r>
  <r>
    <n v="251292"/>
    <x v="54"/>
    <x v="3"/>
    <x v="10"/>
    <n v="1.49"/>
    <x v="0"/>
  </r>
  <r>
    <n v="250017"/>
    <x v="55"/>
    <x v="3"/>
    <x v="10"/>
    <n v="2.39"/>
    <x v="0"/>
  </r>
  <r>
    <n v="250001"/>
    <x v="56"/>
    <x v="3"/>
    <x v="10"/>
    <n v="1.89"/>
    <x v="0"/>
  </r>
  <r>
    <n v="250006"/>
    <x v="57"/>
    <x v="3"/>
    <x v="10"/>
    <n v="3.99"/>
    <x v="0"/>
  </r>
  <r>
    <n v="250023"/>
    <x v="58"/>
    <x v="3"/>
    <x v="10"/>
    <n v="3.99"/>
    <x v="0"/>
  </r>
  <r>
    <n v="250008"/>
    <x v="59"/>
    <x v="3"/>
    <x v="10"/>
    <n v="2.99"/>
    <x v="0"/>
  </r>
  <r>
    <n v="2017983"/>
    <x v="0"/>
    <x v="0"/>
    <x v="11"/>
    <n v="3.99"/>
    <x v="0"/>
  </r>
  <r>
    <n v="2000447"/>
    <x v="1"/>
    <x v="0"/>
    <x v="11"/>
    <n v="4.13"/>
    <x v="1"/>
  </r>
  <r>
    <n v="2000451"/>
    <x v="2"/>
    <x v="0"/>
    <x v="11"/>
    <n v="4.01"/>
    <x v="1"/>
  </r>
  <r>
    <n v="2000938"/>
    <x v="3"/>
    <x v="0"/>
    <x v="11"/>
    <n v="4.6900000000000004"/>
    <x v="0"/>
  </r>
  <r>
    <n v="2000950"/>
    <x v="4"/>
    <x v="0"/>
    <x v="11"/>
    <n v="4.79"/>
    <x v="0"/>
  </r>
  <r>
    <n v="2008723"/>
    <x v="5"/>
    <x v="0"/>
    <x v="11"/>
    <n v="5.42"/>
    <x v="1"/>
  </r>
  <r>
    <n v="2001383"/>
    <x v="6"/>
    <x v="0"/>
    <x v="11"/>
    <n v="3.79"/>
    <x v="0"/>
  </r>
  <r>
    <n v="2008772"/>
    <x v="7"/>
    <x v="0"/>
    <x v="11"/>
    <n v="6.05"/>
    <x v="1"/>
  </r>
  <r>
    <n v="2008780"/>
    <x v="8"/>
    <x v="0"/>
    <x v="11"/>
    <n v="4.6900000000000004"/>
    <x v="0"/>
  </r>
  <r>
    <n v="2009109"/>
    <x v="9"/>
    <x v="0"/>
    <x v="11"/>
    <n v="6.49"/>
    <x v="0"/>
  </r>
  <r>
    <n v="2009115"/>
    <x v="10"/>
    <x v="0"/>
    <x v="11"/>
    <n v="6.2"/>
    <x v="1"/>
  </r>
  <r>
    <n v="2010226"/>
    <x v="11"/>
    <x v="0"/>
    <x v="11"/>
    <n v="4.32"/>
    <x v="1"/>
  </r>
  <r>
    <n v="2010228"/>
    <x v="12"/>
    <x v="0"/>
    <x v="11"/>
    <n v="7.24"/>
    <x v="1"/>
  </r>
  <r>
    <n v="2003455"/>
    <x v="13"/>
    <x v="0"/>
    <x v="11"/>
    <n v="8.2899999999999991"/>
    <x v="0"/>
  </r>
  <r>
    <n v="2003461"/>
    <x v="14"/>
    <x v="0"/>
    <x v="11"/>
    <n v="8.2899999999999991"/>
    <x v="0"/>
  </r>
  <r>
    <n v="2003466"/>
    <x v="15"/>
    <x v="0"/>
    <x v="11"/>
    <n v="8.2899999999999991"/>
    <x v="0"/>
  </r>
  <r>
    <n v="2003467"/>
    <x v="16"/>
    <x v="0"/>
    <x v="11"/>
    <n v="8.82"/>
    <x v="1"/>
  </r>
  <r>
    <n v="2003706"/>
    <x v="17"/>
    <x v="0"/>
    <x v="11"/>
    <n v="1.89"/>
    <x v="0"/>
  </r>
  <r>
    <n v="2003708"/>
    <x v="18"/>
    <x v="0"/>
    <x v="11"/>
    <n v="1.89"/>
    <x v="0"/>
  </r>
  <r>
    <n v="2004656"/>
    <x v="19"/>
    <x v="0"/>
    <x v="11"/>
    <n v="4.49"/>
    <x v="0"/>
  </r>
  <r>
    <n v="2004667"/>
    <x v="20"/>
    <x v="0"/>
    <x v="11"/>
    <n v="4.74"/>
    <x v="1"/>
  </r>
  <r>
    <n v="2005118"/>
    <x v="21"/>
    <x v="0"/>
    <x v="11"/>
    <n v="2.93"/>
    <x v="1"/>
  </r>
  <r>
    <n v="2005122"/>
    <x v="22"/>
    <x v="0"/>
    <x v="11"/>
    <n v="3.99"/>
    <x v="0"/>
  </r>
  <r>
    <n v="2005127"/>
    <x v="23"/>
    <x v="0"/>
    <x v="11"/>
    <n v="3.29"/>
    <x v="0"/>
  </r>
  <r>
    <n v="2005131"/>
    <x v="24"/>
    <x v="0"/>
    <x v="11"/>
    <n v="2.95"/>
    <x v="1"/>
  </r>
  <r>
    <n v="2005256"/>
    <x v="25"/>
    <x v="0"/>
    <x v="11"/>
    <n v="3.67"/>
    <x v="1"/>
  </r>
  <r>
    <n v="2021675"/>
    <x v="26"/>
    <x v="0"/>
    <x v="11"/>
    <n v="9.0299999999999994"/>
    <x v="1"/>
  </r>
  <r>
    <n v="2005597"/>
    <x v="27"/>
    <x v="0"/>
    <x v="11"/>
    <n v="8.69"/>
    <x v="0"/>
  </r>
  <r>
    <n v="2005599"/>
    <x v="28"/>
    <x v="0"/>
    <x v="11"/>
    <n v="7.89"/>
    <x v="0"/>
  </r>
  <r>
    <n v="250090"/>
    <x v="29"/>
    <x v="0"/>
    <x v="11"/>
    <n v="12.19"/>
    <x v="0"/>
  </r>
  <r>
    <n v="2007406"/>
    <x v="30"/>
    <x v="0"/>
    <x v="11"/>
    <n v="1.1299999999999999"/>
    <x v="1"/>
  </r>
  <r>
    <n v="250115"/>
    <x v="31"/>
    <x v="1"/>
    <x v="11"/>
    <n v="48.99"/>
    <x v="0"/>
  </r>
  <r>
    <n v="2003559"/>
    <x v="32"/>
    <x v="1"/>
    <x v="11"/>
    <n v="37.96"/>
    <x v="0"/>
  </r>
  <r>
    <n v="253041"/>
    <x v="33"/>
    <x v="1"/>
    <x v="11"/>
    <n v="13.29"/>
    <x v="0"/>
  </r>
  <r>
    <n v="250639"/>
    <x v="34"/>
    <x v="1"/>
    <x v="11"/>
    <n v="36.99"/>
    <x v="0"/>
  </r>
  <r>
    <n v="2005652"/>
    <x v="35"/>
    <x v="1"/>
    <x v="11"/>
    <n v="14.9"/>
    <x v="0"/>
  </r>
  <r>
    <n v="2005663"/>
    <x v="36"/>
    <x v="1"/>
    <x v="11"/>
    <n v="15.99"/>
    <x v="1"/>
  </r>
  <r>
    <n v="250048"/>
    <x v="37"/>
    <x v="1"/>
    <x v="11"/>
    <n v="41.9"/>
    <x v="0"/>
  </r>
  <r>
    <n v="250868"/>
    <x v="38"/>
    <x v="1"/>
    <x v="11"/>
    <n v="42.39"/>
    <x v="0"/>
  </r>
  <r>
    <n v="2000654"/>
    <x v="39"/>
    <x v="2"/>
    <x v="11"/>
    <n v="1.79"/>
    <x v="0"/>
  </r>
  <r>
    <n v="2000660"/>
    <x v="40"/>
    <x v="2"/>
    <x v="11"/>
    <n v="2.09"/>
    <x v="1"/>
  </r>
  <r>
    <n v="2009656"/>
    <x v="41"/>
    <x v="2"/>
    <x v="11"/>
    <n v="3.66"/>
    <x v="1"/>
  </r>
  <r>
    <n v="2009927"/>
    <x v="42"/>
    <x v="2"/>
    <x v="11"/>
    <n v="2.36"/>
    <x v="1"/>
  </r>
  <r>
    <n v="2009936"/>
    <x v="43"/>
    <x v="2"/>
    <x v="11"/>
    <n v="3.25"/>
    <x v="1"/>
  </r>
  <r>
    <n v="2010761"/>
    <x v="44"/>
    <x v="2"/>
    <x v="11"/>
    <n v="2.29"/>
    <x v="1"/>
  </r>
  <r>
    <n v="2011753"/>
    <x v="45"/>
    <x v="2"/>
    <x v="11"/>
    <n v="12.19"/>
    <x v="1"/>
  </r>
  <r>
    <n v="2016300"/>
    <x v="46"/>
    <x v="2"/>
    <x v="11"/>
    <n v="1.89"/>
    <x v="0"/>
  </r>
  <r>
    <n v="251202"/>
    <x v="47"/>
    <x v="3"/>
    <x v="11"/>
    <n v="1.39"/>
    <x v="0"/>
  </r>
  <r>
    <n v="253827"/>
    <x v="48"/>
    <x v="3"/>
    <x v="11"/>
    <n v="3.59"/>
    <x v="0"/>
  </r>
  <r>
    <n v="250007"/>
    <x v="49"/>
    <x v="3"/>
    <x v="11"/>
    <n v="3.49"/>
    <x v="0"/>
  </r>
  <r>
    <n v="250005"/>
    <x v="50"/>
    <x v="3"/>
    <x v="11"/>
    <n v="5.49"/>
    <x v="0"/>
  </r>
  <r>
    <n v="250004"/>
    <x v="51"/>
    <x v="3"/>
    <x v="11"/>
    <n v="2.99"/>
    <x v="0"/>
  </r>
  <r>
    <n v="251277"/>
    <x v="52"/>
    <x v="3"/>
    <x v="11"/>
    <n v="1.99"/>
    <x v="0"/>
  </r>
  <r>
    <n v="250015"/>
    <x v="53"/>
    <x v="3"/>
    <x v="11"/>
    <n v="2.19"/>
    <x v="0"/>
  </r>
  <r>
    <n v="251292"/>
    <x v="54"/>
    <x v="3"/>
    <x v="11"/>
    <n v="1.39"/>
    <x v="0"/>
  </r>
  <r>
    <n v="250017"/>
    <x v="55"/>
    <x v="3"/>
    <x v="11"/>
    <n v="4.75"/>
    <x v="0"/>
  </r>
  <r>
    <n v="250001"/>
    <x v="56"/>
    <x v="3"/>
    <x v="11"/>
    <n v="3.89"/>
    <x v="0"/>
  </r>
  <r>
    <n v="250006"/>
    <x v="57"/>
    <x v="3"/>
    <x v="11"/>
    <n v="2.99"/>
    <x v="0"/>
  </r>
  <r>
    <n v="250023"/>
    <x v="58"/>
    <x v="3"/>
    <x v="11"/>
    <n v="7.19"/>
    <x v="0"/>
  </r>
  <r>
    <n v="250008"/>
    <x v="59"/>
    <x v="3"/>
    <x v="11"/>
    <n v="3.9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2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A3:B15" firstHeaderRow="1" firstDataRow="1" firstDataCol="1"/>
  <pivotFields count="6">
    <pivotField showAll="0"/>
    <pivotField showAll="0"/>
    <pivotField showAll="0" defaultSubtotal="0"/>
    <pivotField axis="axisRow" showAll="0" sortType="ascending">
      <items count="13">
        <item x="9"/>
        <item x="1"/>
        <item x="11"/>
        <item x="7"/>
        <item x="4"/>
        <item x="2"/>
        <item x="8"/>
        <item x="6"/>
        <item x="3"/>
        <item x="5"/>
        <item x="0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>
      <items count="2">
        <item x="1"/>
        <item x="0"/>
      </items>
    </pivotField>
  </pivotFields>
  <rowFields count="1">
    <field x="3"/>
  </rowFields>
  <rowItems count="12">
    <i>
      <x v="11"/>
    </i>
    <i>
      <x v="9"/>
    </i>
    <i>
      <x v="8"/>
    </i>
    <i>
      <x/>
    </i>
    <i>
      <x v="6"/>
    </i>
    <i>
      <x v="2"/>
    </i>
    <i>
      <x v="7"/>
    </i>
    <i>
      <x v="3"/>
    </i>
    <i>
      <x v="1"/>
    </i>
    <i>
      <x v="4"/>
    </i>
    <i>
      <x v="5"/>
    </i>
    <i>
      <x v="10"/>
    </i>
  </rowItems>
  <colItems count="1">
    <i/>
  </colItems>
  <dataFields count="1">
    <dataField name="Soma de PREÇO" fld="4" baseField="3" baseItem="4" numFmtId="165"/>
  </dataFields>
  <formats count="2">
    <format dxfId="52">
      <pivotArea outline="0" collapsedLevelsAreSubtotals="1" fieldPosition="0"/>
    </format>
    <format dxfId="5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1" cacheId="2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A3:C15" firstHeaderRow="0" firstDataRow="1" firstDataCol="1" rowPageCount="1" colPageCount="1"/>
  <pivotFields count="6">
    <pivotField showAll="0"/>
    <pivotField dataField="1" showAll="0"/>
    <pivotField showAll="0" defaultSubtotal="0"/>
    <pivotField axis="axisRow" showAll="0" sortType="ascending">
      <items count="13">
        <item x="9"/>
        <item x="1"/>
        <item x="11"/>
        <item x="7"/>
        <item x="4"/>
        <item x="2"/>
        <item x="8"/>
        <item x="6"/>
        <item x="3"/>
        <item x="5"/>
        <item x="0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showAll="0" defaultSubtotal="0">
      <items count="2">
        <item x="1"/>
        <item x="0"/>
      </items>
    </pivotField>
  </pivotFields>
  <rowFields count="1">
    <field x="3"/>
  </rowFields>
  <rowItems count="12">
    <i>
      <x v="4"/>
    </i>
    <i>
      <x v="3"/>
    </i>
    <i>
      <x/>
    </i>
    <i>
      <x v="11"/>
    </i>
    <i>
      <x v="6"/>
    </i>
    <i>
      <x v="1"/>
    </i>
    <i>
      <x v="9"/>
    </i>
    <i>
      <x v="8"/>
    </i>
    <i>
      <x v="2"/>
    </i>
    <i>
      <x v="7"/>
    </i>
    <i>
      <x v="5"/>
    </i>
    <i>
      <x v="10"/>
    </i>
  </rowItems>
  <colFields count="1">
    <field x="-2"/>
  </colFields>
  <colItems count="2">
    <i>
      <x/>
    </i>
    <i i="1">
      <x v="1"/>
    </i>
  </colItems>
  <pageFields count="1">
    <pageField fld="5" item="1" hier="-1"/>
  </pageFields>
  <dataFields count="2">
    <dataField name="Soma de PREÇO" fld="4" baseField="3" baseItem="4" numFmtId="165"/>
    <dataField name="ITENS ENCONTRADOS" fld="1" subtotal="count" baseField="3" baseItem="0" numFmtId="1"/>
  </dataFields>
  <formats count="3">
    <format dxfId="50">
      <pivotArea outline="0" collapsedLevelsAreSubtotals="1" fieldPosition="0"/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1" cacheId="2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A3:B63" firstHeaderRow="1" firstDataRow="1" firstDataCol="1"/>
  <pivotFields count="6">
    <pivotField showAll="0"/>
    <pivotField showAll="0"/>
    <pivotField axis="axisRow" showAll="0" defaultSubtotal="0">
      <items count="4">
        <item x="1"/>
        <item x="2"/>
        <item x="3"/>
        <item x="0"/>
      </items>
    </pivotField>
    <pivotField axis="axisRow" showAll="0" sortType="ascending">
      <items count="13">
        <item x="9"/>
        <item x="1"/>
        <item x="11"/>
        <item x="7"/>
        <item x="4"/>
        <item x="2"/>
        <item x="8"/>
        <item x="6"/>
        <item x="3"/>
        <item x="5"/>
        <item x="0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</pivotFields>
  <rowFields count="2">
    <field x="3"/>
    <field x="2"/>
  </rowFields>
  <rowItems count="60">
    <i>
      <x v="11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</rowItems>
  <colItems count="1">
    <i/>
  </colItems>
  <dataFields count="1">
    <dataField name="Soma de PREÇO" fld="4" baseField="2" baseItem="0" numFmtId="165"/>
  </dataFields>
  <formats count="2">
    <format dxfId="47">
      <pivotArea outline="0" collapsedLevelsAreSubtotals="1" fieldPosition="0"/>
    </format>
    <format dxfId="4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1" cacheId="2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A3:B55" firstHeaderRow="1" firstDataRow="1" firstDataCol="1"/>
  <pivotFields count="6">
    <pivotField showAll="0"/>
    <pivotField showAll="0"/>
    <pivotField axis="axisRow" showAll="0" defaultSubtotal="0">
      <items count="4">
        <item x="1"/>
        <item x="2"/>
        <item x="3"/>
        <item x="0"/>
      </items>
    </pivotField>
    <pivotField axis="axisRow" showAll="0" sortType="ascending">
      <items count="13">
        <item x="9"/>
        <item x="1"/>
        <item x="11"/>
        <item x="7"/>
        <item x="4"/>
        <item x="2"/>
        <item x="8"/>
        <item x="6"/>
        <item x="3"/>
        <item x="5"/>
        <item x="0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</pivotFields>
  <rowFields count="2">
    <field x="2"/>
    <field x="3"/>
  </rowFields>
  <rowItems count="52">
    <i>
      <x/>
    </i>
    <i r="1">
      <x v="11"/>
    </i>
    <i r="1">
      <x v="9"/>
    </i>
    <i r="1">
      <x v="7"/>
    </i>
    <i r="1">
      <x v="3"/>
    </i>
    <i r="1">
      <x v="4"/>
    </i>
    <i r="1">
      <x v="2"/>
    </i>
    <i r="1">
      <x v="1"/>
    </i>
    <i r="1">
      <x/>
    </i>
    <i r="1">
      <x v="5"/>
    </i>
    <i r="1">
      <x v="6"/>
    </i>
    <i r="1">
      <x v="8"/>
    </i>
    <i r="1">
      <x v="10"/>
    </i>
    <i>
      <x v="1"/>
    </i>
    <i r="1">
      <x v="8"/>
    </i>
    <i r="1">
      <x v="6"/>
    </i>
    <i r="1">
      <x v="11"/>
    </i>
    <i r="1">
      <x v="1"/>
    </i>
    <i r="1">
      <x v="5"/>
    </i>
    <i r="1">
      <x v="2"/>
    </i>
    <i r="1">
      <x/>
    </i>
    <i r="1">
      <x v="3"/>
    </i>
    <i r="1">
      <x v="4"/>
    </i>
    <i r="1">
      <x v="9"/>
    </i>
    <i r="1">
      <x v="7"/>
    </i>
    <i r="1">
      <x v="10"/>
    </i>
    <i>
      <x v="2"/>
    </i>
    <i r="1">
      <x v="11"/>
    </i>
    <i r="1">
      <x/>
    </i>
    <i r="1">
      <x v="7"/>
    </i>
    <i r="1">
      <x v="8"/>
    </i>
    <i r="1">
      <x v="10"/>
    </i>
    <i r="1">
      <x v="9"/>
    </i>
    <i r="1">
      <x v="5"/>
    </i>
    <i r="1">
      <x v="6"/>
    </i>
    <i r="1">
      <x v="2"/>
    </i>
    <i r="1">
      <x v="1"/>
    </i>
    <i r="1">
      <x v="3"/>
    </i>
    <i r="1">
      <x v="4"/>
    </i>
    <i>
      <x v="3"/>
    </i>
    <i r="1">
      <x v="8"/>
    </i>
    <i r="1">
      <x v="6"/>
    </i>
    <i r="1">
      <x/>
    </i>
    <i r="1">
      <x v="3"/>
    </i>
    <i r="1">
      <x v="2"/>
    </i>
    <i r="1">
      <x v="1"/>
    </i>
    <i r="1">
      <x v="9"/>
    </i>
    <i r="1">
      <x v="4"/>
    </i>
    <i r="1">
      <x v="11"/>
    </i>
    <i r="1">
      <x v="7"/>
    </i>
    <i r="1">
      <x v="5"/>
    </i>
    <i r="1">
      <x v="10"/>
    </i>
  </rowItems>
  <colItems count="1">
    <i/>
  </colItems>
  <dataFields count="1">
    <dataField name="Soma de PREÇO" fld="4" baseField="3" baseItem="6" numFmtId="165"/>
  </dataFields>
  <formats count="2">
    <format dxfId="45">
      <pivotArea outline="0" collapsedLevelsAreSubtotals="1" fieldPosition="0"/>
    </format>
    <format dxfId="44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1" cacheId="2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A3:B67" firstHeaderRow="1" firstDataRow="1" firstDataCol="1"/>
  <pivotFields count="6">
    <pivotField showAll="0"/>
    <pivotField axis="axisRow" showAll="0">
      <items count="61">
        <item x="0"/>
        <item x="1"/>
        <item x="2"/>
        <item x="39"/>
        <item x="40"/>
        <item x="31"/>
        <item x="47"/>
        <item x="3"/>
        <item x="4"/>
        <item x="48"/>
        <item x="49"/>
        <item x="50"/>
        <item x="5"/>
        <item x="6"/>
        <item x="7"/>
        <item x="8"/>
        <item x="9"/>
        <item x="10"/>
        <item x="51"/>
        <item x="52"/>
        <item x="53"/>
        <item x="54"/>
        <item x="41"/>
        <item x="42"/>
        <item x="43"/>
        <item x="11"/>
        <item x="12"/>
        <item x="13"/>
        <item x="14"/>
        <item x="15"/>
        <item x="16"/>
        <item x="32"/>
        <item x="17"/>
        <item x="18"/>
        <item x="33"/>
        <item x="55"/>
        <item x="56"/>
        <item x="44"/>
        <item x="19"/>
        <item x="20"/>
        <item x="57"/>
        <item x="21"/>
        <item x="22"/>
        <item x="23"/>
        <item x="24"/>
        <item x="25"/>
        <item x="34"/>
        <item x="26"/>
        <item x="27"/>
        <item x="28"/>
        <item x="35"/>
        <item x="36"/>
        <item x="29"/>
        <item x="37"/>
        <item x="38"/>
        <item x="58"/>
        <item x="45"/>
        <item x="46"/>
        <item x="30"/>
        <item x="59"/>
        <item t="default"/>
      </items>
    </pivotField>
    <pivotField axis="axisRow" showAll="0" defaultSubtotal="0">
      <items count="4">
        <item x="1"/>
        <item x="2"/>
        <item x="3"/>
        <item x="0"/>
      </items>
    </pivotField>
    <pivotField showAll="0" sortType="a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 defaultSubtotal="0"/>
  </pivotFields>
  <rowFields count="2">
    <field x="2"/>
    <field x="1"/>
  </rowFields>
  <rowItems count="64">
    <i>
      <x/>
    </i>
    <i r="1">
      <x v="5"/>
    </i>
    <i r="1">
      <x v="31"/>
    </i>
    <i r="1">
      <x v="34"/>
    </i>
    <i r="1">
      <x v="46"/>
    </i>
    <i r="1">
      <x v="50"/>
    </i>
    <i r="1">
      <x v="51"/>
    </i>
    <i r="1">
      <x v="53"/>
    </i>
    <i r="1">
      <x v="54"/>
    </i>
    <i>
      <x v="1"/>
    </i>
    <i r="1">
      <x v="3"/>
    </i>
    <i r="1">
      <x v="4"/>
    </i>
    <i r="1">
      <x v="22"/>
    </i>
    <i r="1">
      <x v="23"/>
    </i>
    <i r="1">
      <x v="24"/>
    </i>
    <i r="1">
      <x v="37"/>
    </i>
    <i r="1">
      <x v="56"/>
    </i>
    <i r="1">
      <x v="57"/>
    </i>
    <i>
      <x v="2"/>
    </i>
    <i r="1">
      <x v="6"/>
    </i>
    <i r="1">
      <x v="9"/>
    </i>
    <i r="1">
      <x v="10"/>
    </i>
    <i r="1">
      <x v="11"/>
    </i>
    <i r="1">
      <x v="18"/>
    </i>
    <i r="1">
      <x v="19"/>
    </i>
    <i r="1">
      <x v="20"/>
    </i>
    <i r="1">
      <x v="21"/>
    </i>
    <i r="1">
      <x v="35"/>
    </i>
    <i r="1">
      <x v="36"/>
    </i>
    <i r="1">
      <x v="40"/>
    </i>
    <i r="1">
      <x v="55"/>
    </i>
    <i r="1">
      <x v="59"/>
    </i>
    <i>
      <x v="3"/>
    </i>
    <i r="1">
      <x/>
    </i>
    <i r="1">
      <x v="1"/>
    </i>
    <i r="1">
      <x v="2"/>
    </i>
    <i r="1">
      <x v="7"/>
    </i>
    <i r="1">
      <x v="8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2"/>
    </i>
    <i r="1">
      <x v="58"/>
    </i>
  </rowItems>
  <colItems count="1">
    <i/>
  </colItems>
  <dataFields count="1">
    <dataField name="Média de PREÇO" fld="4" subtotal="average" baseField="2" baseItem="0" numFmtId="165"/>
  </dataFields>
  <formats count="2">
    <format dxfId="43">
      <pivotArea outline="0" collapsedLevelsAreSubtotals="1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U62" totalsRowCount="1" headerRowDxfId="152">
  <autoFilter ref="A1:U61" xr:uid="{00000000-0009-0000-0100-000001000000}"/>
  <tableColumns count="21">
    <tableColumn id="1" xr3:uid="{00000000-0010-0000-0000-000001000000}" name="ITEM" totalsRowLabel="Total" dataDxfId="151" totalsRowDxfId="41"/>
    <tableColumn id="2" xr3:uid="{00000000-0010-0000-0000-000002000000}" name="Cód SAP" dataDxfId="150" totalsRowDxfId="40"/>
    <tableColumn id="3" xr3:uid="{00000000-0010-0000-0000-000003000000}" name="Descrição do Produto" dataDxfId="149" totalsRowDxfId="39"/>
    <tableColumn id="4" xr3:uid="{00000000-0010-0000-0000-000004000000}" name="CAT. PROCON" dataDxfId="148" totalsRowDxfId="38"/>
    <tableColumn id="5" xr3:uid="{00000000-0010-0000-0000-000005000000}" name="Mínimo" dataDxfId="147" totalsRowDxfId="37">
      <calculatedColumnFormula>MIN(Tabela1[[#This Row],[REDE MAIS NOVA DESCOBERTA]:[CARREOUR NORTE SHOPPING]])</calculatedColumnFormula>
    </tableColumn>
    <tableColumn id="6" xr3:uid="{00000000-0010-0000-0000-000006000000}" name="Máximo" dataDxfId="146" totalsRowDxfId="36">
      <calculatedColumnFormula>MAX(Tabela1[[#This Row],[REDE MAIS NOVA DESCOBERTA]:[CARREOUR NORTE SHOPPING]])</calculatedColumnFormula>
    </tableColumn>
    <tableColumn id="7" xr3:uid="{00000000-0010-0000-0000-000007000000}" name="Média" dataDxfId="145" totalsRowDxfId="35">
      <calculatedColumnFormula>ROUND(AVERAGE(Tabela1[[#This Row],[REDE MAIS NOVA DESCOBERTA]:[CARREOUR NORTE SHOPPING]]),2)</calculatedColumnFormula>
    </tableColumn>
    <tableColumn id="8" xr3:uid="{00000000-0010-0000-0000-000008000000}" name="REDE MAIS NOVA DESCOBERTA" totalsRowFunction="sum" totalsRowDxfId="34"/>
    <tableColumn id="9" xr3:uid="{00000000-0010-0000-0000-000009000000}" name="CARREOU BR-101" totalsRowFunction="sum" totalsRowDxfId="33"/>
    <tableColumn id="10" xr3:uid="{00000000-0010-0000-0000-00000A000000}" name="FAVORITO ROBERTO REIRE" totalsRowFunction="sum" totalsRowDxfId="32"/>
    <tableColumn id="11" xr3:uid="{00000000-0010-0000-0000-00000B000000}" name="NORDESTÃO SALGADO FILHO" totalsRowFunction="sum" totalsRowDxfId="31"/>
    <tableColumn id="12" xr3:uid="{00000000-0010-0000-0000-00000C000000}" name="EXTRA ROBERTO FREIRE" totalsRowFunction="sum" totalsRowDxfId="30"/>
    <tableColumn id="13" xr3:uid="{00000000-0010-0000-0000-00000D000000}" name="REDE MAIS CID. DA ESPERANÇA" totalsRowFunction="sum" totalsRowDxfId="29"/>
    <tableColumn id="14" xr3:uid="{00000000-0010-0000-0000-00000E000000}" name="NORDESTÃO ALECRIM" totalsRowFunction="sum" totalsRowDxfId="28"/>
    <tableColumn id="15" xr3:uid="{00000000-0010-0000-0000-00000F000000}" name="EXTRA MIDWAY" totalsRowFunction="sum" totalsRowDxfId="27"/>
    <tableColumn id="16" xr3:uid="{00000000-0010-0000-0000-000010000000}" name="FAVORITO ZONA NORTE" totalsRowFunction="sum" totalsRowDxfId="26"/>
    <tableColumn id="17" xr3:uid="{00000000-0010-0000-0000-000011000000}" name="BOM DIA AV. BUMBA MEU BOI" totalsRowFunction="sum" totalsRowDxfId="25"/>
    <tableColumn id="18" xr3:uid="{00000000-0010-0000-0000-000012000000}" name="SUPER SHOW NEOPOLIS" totalsRowFunction="sum" totalsRowDxfId="24"/>
    <tableColumn id="29" xr3:uid="{00000000-0010-0000-0000-00001D000000}" name="CARREOUR NORTE SHOPPING" totalsRowFunction="sum" totalsRowDxfId="23"/>
    <tableColumn id="19" xr3:uid="{00000000-0010-0000-0000-000013000000}" name="NÃO TINHA EM" totalsRowFunction="sum" dataDxfId="144" totalsRowDxfId="22">
      <calculatedColumnFormula>12-COUNTA(Tabela1[[#This Row],[REDE MAIS NOVA DESCOBERTA]:[CARREOUR NORTE SHOPPING]])</calculatedColumnFormula>
    </tableColumn>
    <tableColumn id="30" xr3:uid="{00000000-0010-0000-0000-00001E000000}" name="MÉDIA CALCULADA" dataDxfId="143" totalsRowDxfId="2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15" displayName="Tabela15" ref="A1:U62" totalsRowCount="1" headerRowDxfId="119">
  <autoFilter ref="A1:U61" xr:uid="{00000000-0009-0000-0100-000004000000}"/>
  <tableColumns count="21">
    <tableColumn id="1" xr3:uid="{00000000-0010-0000-0100-000001000000}" name="ITEM" totalsRowLabel="Total" dataDxfId="118" totalsRowDxfId="20"/>
    <tableColumn id="2" xr3:uid="{00000000-0010-0000-0100-000002000000}" name="Cód SAP" dataDxfId="117" totalsRowDxfId="19"/>
    <tableColumn id="3" xr3:uid="{00000000-0010-0000-0100-000003000000}" name="Descrição do Produto" dataDxfId="116" totalsRowDxfId="18"/>
    <tableColumn id="4" xr3:uid="{00000000-0010-0000-0100-000004000000}" name="CAT. PROCON" dataDxfId="115" totalsRowDxfId="17"/>
    <tableColumn id="5" xr3:uid="{00000000-0010-0000-0100-000005000000}" name="Mínimo" dataDxfId="114" totalsRowDxfId="16">
      <calculatedColumnFormula>MIN(Tabela15[[#This Row],[REDE MAIS NOVA DESCOBERTA]:[CARREOUR NORTE SHOPPING]])</calculatedColumnFormula>
    </tableColumn>
    <tableColumn id="6" xr3:uid="{00000000-0010-0000-0100-000006000000}" name="Máximo" dataDxfId="113" totalsRowDxfId="15">
      <calculatedColumnFormula>MAX(Tabela15[[#This Row],[REDE MAIS NOVA DESCOBERTA]:[CARREOUR NORTE SHOPPING]])</calculatedColumnFormula>
    </tableColumn>
    <tableColumn id="7" xr3:uid="{00000000-0010-0000-0100-000007000000}" name="Média" dataDxfId="112" totalsRowDxfId="14">
      <calculatedColumnFormula>ROUND(AVERAGE(Tabela15[[#This Row],[REDE MAIS NOVA DESCOBERTA]:[CARREOUR NORTE SHOPPING]]),2)</calculatedColumnFormula>
    </tableColumn>
    <tableColumn id="8" xr3:uid="{00000000-0010-0000-0100-000008000000}" name="REDE MAIS NOVA DESCOBERTA" totalsRowFunction="sum" dataDxfId="111" totalsRowDxfId="13"/>
    <tableColumn id="9" xr3:uid="{00000000-0010-0000-0100-000009000000}" name="CARREOU BR-101" totalsRowFunction="sum" dataDxfId="110" totalsRowDxfId="12"/>
    <tableColumn id="10" xr3:uid="{00000000-0010-0000-0100-00000A000000}" name="FAVORITO ROBERTO REIRE" totalsRowFunction="sum" dataDxfId="109" totalsRowDxfId="11"/>
    <tableColumn id="11" xr3:uid="{00000000-0010-0000-0100-00000B000000}" name="NORDESTÃO SALGADO FILHO" totalsRowFunction="sum" dataDxfId="108" totalsRowDxfId="10"/>
    <tableColumn id="12" xr3:uid="{00000000-0010-0000-0100-00000C000000}" name="EXTRA ROBERTO FREIRE" totalsRowFunction="sum" dataDxfId="107" totalsRowDxfId="9"/>
    <tableColumn id="13" xr3:uid="{00000000-0010-0000-0100-00000D000000}" name="REDE MAIS CID. DA ESPERANÇA" totalsRowFunction="sum" dataDxfId="106" totalsRowDxfId="8"/>
    <tableColumn id="14" xr3:uid="{00000000-0010-0000-0100-00000E000000}" name="NORDESTÃO ALECRIM" totalsRowFunction="sum" dataDxfId="105" totalsRowDxfId="7"/>
    <tableColumn id="15" xr3:uid="{00000000-0010-0000-0100-00000F000000}" name="EXTRA MIDWAY" totalsRowFunction="sum" dataDxfId="104" totalsRowDxfId="6"/>
    <tableColumn id="16" xr3:uid="{00000000-0010-0000-0100-000010000000}" name="FAVORITO ZONA NORTE" totalsRowFunction="sum" dataDxfId="103" totalsRowDxfId="5"/>
    <tableColumn id="17" xr3:uid="{00000000-0010-0000-0100-000011000000}" name="BOM DIA AV. BUMBA MEU BOI" totalsRowFunction="sum" dataDxfId="102" totalsRowDxfId="4"/>
    <tableColumn id="18" xr3:uid="{00000000-0010-0000-0100-000012000000}" name="SUPER SHOW NEOPOLIS" totalsRowFunction="sum" dataDxfId="101" totalsRowDxfId="3"/>
    <tableColumn id="29" xr3:uid="{00000000-0010-0000-0100-00001D000000}" name="CARREOUR NORTE SHOPPING" totalsRowFunction="sum" dataDxfId="100" totalsRowDxfId="2"/>
    <tableColumn id="19" xr3:uid="{00000000-0010-0000-0100-000013000000}" name="NÃO TINHA EM" totalsRowFunction="sum" dataDxfId="99" totalsRowDxfId="1"/>
    <tableColumn id="30" xr3:uid="{00000000-0010-0000-0100-00001E000000}" name="MÉDIA CALCULADA" dataDxfId="98" totalsRowDxfId="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5" displayName="Tabela5" ref="A1:F721" totalsRowShown="0" headerRowDxfId="63" dataDxfId="61" headerRowBorderDxfId="62" tableBorderDxfId="60" totalsRowBorderDxfId="59">
  <autoFilter ref="A1:F721" xr:uid="{00000000-0009-0000-0100-000005000000}"/>
  <tableColumns count="6">
    <tableColumn id="1" xr3:uid="{00000000-0010-0000-0200-000001000000}" name="Cód SAP" dataDxfId="58"/>
    <tableColumn id="2" xr3:uid="{00000000-0010-0000-0200-000002000000}" name="Descrição do Produto" dataDxfId="57"/>
    <tableColumn id="3" xr3:uid="{00000000-0010-0000-0200-000003000000}" name="CATEGORIA PROCON" dataDxfId="56"/>
    <tableColumn id="4" xr3:uid="{00000000-0010-0000-0200-000004000000}" name="SUPERMERCADO" dataDxfId="55"/>
    <tableColumn id="5" xr3:uid="{00000000-0010-0000-0200-000005000000}" name="PREÇO" dataDxfId="54" dataCellStyle="Moeda"/>
    <tableColumn id="6" xr3:uid="{00000000-0010-0000-0200-000006000000}" name="ITEM DISPONÍVEL" dataDxfId="5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U62"/>
  <sheetViews>
    <sheetView workbookViewId="0">
      <pane xSplit="4" ySplit="1" topLeftCell="E5" activePane="bottomRight" state="frozen"/>
      <selection pane="topRight" activeCell="E1" sqref="E1"/>
      <selection pane="bottomLeft" activeCell="A2" sqref="A2"/>
      <selection pane="bottomRight" activeCell="O36" sqref="O36"/>
    </sheetView>
  </sheetViews>
  <sheetFormatPr defaultColWidth="12.42578125" defaultRowHeight="15" x14ac:dyDescent="0.25"/>
  <cols>
    <col min="1" max="1" width="7.42578125" style="1" bestFit="1" customWidth="1"/>
    <col min="2" max="2" width="12.42578125" style="2"/>
    <col min="3" max="3" width="39.28515625" style="2" bestFit="1" customWidth="1"/>
    <col min="4" max="4" width="17" style="2" bestFit="1" customWidth="1"/>
    <col min="5" max="7" width="12.5703125" style="5" customWidth="1"/>
    <col min="8" max="19" width="12.5703125" customWidth="1"/>
    <col min="20" max="20" width="12.5703125" style="7" customWidth="1"/>
    <col min="21" max="21" width="12.42578125" style="7"/>
  </cols>
  <sheetData>
    <row r="1" spans="1:21" s="3" customFormat="1" ht="45" x14ac:dyDescent="0.25">
      <c r="A1" s="3" t="s">
        <v>79</v>
      </c>
      <c r="B1" s="3" t="s">
        <v>0</v>
      </c>
      <c r="C1" s="3" t="s">
        <v>1</v>
      </c>
      <c r="D1" s="3" t="s">
        <v>33</v>
      </c>
      <c r="E1" s="4" t="s">
        <v>35</v>
      </c>
      <c r="F1" s="4" t="s">
        <v>36</v>
      </c>
      <c r="G1" s="4" t="s">
        <v>37</v>
      </c>
      <c r="H1" s="3" t="s">
        <v>38</v>
      </c>
      <c r="I1" s="3" t="s">
        <v>80</v>
      </c>
      <c r="J1" s="3" t="s">
        <v>85</v>
      </c>
      <c r="K1" s="3" t="s">
        <v>39</v>
      </c>
      <c r="L1" s="3" t="s">
        <v>40</v>
      </c>
      <c r="M1" s="3" t="s">
        <v>41</v>
      </c>
      <c r="N1" s="3" t="s">
        <v>42</v>
      </c>
      <c r="O1" s="3" t="s">
        <v>43</v>
      </c>
      <c r="P1" s="3" t="s">
        <v>44</v>
      </c>
      <c r="Q1" s="3" t="s">
        <v>45</v>
      </c>
      <c r="R1" s="3" t="s">
        <v>46</v>
      </c>
      <c r="S1" s="3" t="s">
        <v>81</v>
      </c>
      <c r="T1" s="6" t="s">
        <v>84</v>
      </c>
      <c r="U1" s="6" t="s">
        <v>83</v>
      </c>
    </row>
    <row r="2" spans="1:21" x14ac:dyDescent="0.25">
      <c r="A2" s="1">
        <v>1</v>
      </c>
      <c r="B2" s="2">
        <v>2017983</v>
      </c>
      <c r="C2" s="2" t="s">
        <v>2</v>
      </c>
      <c r="D2" s="2" t="s">
        <v>34</v>
      </c>
      <c r="E2" s="10">
        <f>MIN(Tabela1[[#This Row],[REDE MAIS NOVA DESCOBERTA]:[CARREOUR NORTE SHOPPING]])</f>
        <v>3.29</v>
      </c>
      <c r="F2" s="10">
        <f>MAX(Tabela1[[#This Row],[REDE MAIS NOVA DESCOBERTA]:[CARREOUR NORTE SHOPPING]])</f>
        <v>4.59</v>
      </c>
      <c r="G2" s="10">
        <f>ROUND(AVERAGE(Tabela1[[#This Row],[REDE MAIS NOVA DESCOBERTA]:[CARREOUR NORTE SHOPPING]]),2)</f>
        <v>3.91</v>
      </c>
      <c r="H2">
        <v>4.59</v>
      </c>
      <c r="I2">
        <v>3.99</v>
      </c>
      <c r="J2">
        <v>3.69</v>
      </c>
      <c r="K2">
        <v>3.79</v>
      </c>
      <c r="M2">
        <v>4.59</v>
      </c>
      <c r="N2">
        <v>3.79</v>
      </c>
      <c r="P2">
        <v>3.45</v>
      </c>
      <c r="Q2">
        <v>3.89</v>
      </c>
      <c r="R2">
        <v>3.29</v>
      </c>
      <c r="S2">
        <v>3.99</v>
      </c>
      <c r="T2" s="7">
        <f>12-COUNTA(Tabela1[[#This Row],[REDE MAIS NOVA DESCOBERTA]:[CARREOUR NORTE SHOPPING]])</f>
        <v>2</v>
      </c>
      <c r="U2" s="8">
        <v>3.91</v>
      </c>
    </row>
    <row r="3" spans="1:21" x14ac:dyDescent="0.25">
      <c r="A3" s="1">
        <v>2</v>
      </c>
      <c r="B3" s="2">
        <v>2000447</v>
      </c>
      <c r="C3" s="2" t="s">
        <v>3</v>
      </c>
      <c r="D3" s="2" t="s">
        <v>34</v>
      </c>
      <c r="E3" s="10">
        <f>MIN(Tabela1[[#This Row],[REDE MAIS NOVA DESCOBERTA]:[CARREOUR NORTE SHOPPING]])</f>
        <v>3.69</v>
      </c>
      <c r="F3" s="10">
        <f>MAX(Tabela1[[#This Row],[REDE MAIS NOVA DESCOBERTA]:[CARREOUR NORTE SHOPPING]])</f>
        <v>4.8499999999999996</v>
      </c>
      <c r="G3" s="10">
        <f>ROUND(AVERAGE(Tabela1[[#This Row],[REDE MAIS NOVA DESCOBERTA]:[CARREOUR NORTE SHOPPING]]),2)</f>
        <v>4.13</v>
      </c>
      <c r="H3">
        <v>4.8499999999999996</v>
      </c>
      <c r="K3">
        <v>3.69</v>
      </c>
      <c r="N3">
        <v>3.69</v>
      </c>
      <c r="Q3">
        <v>4.29</v>
      </c>
      <c r="T3" s="7">
        <f>12-COUNTA(Tabela1[[#This Row],[REDE MAIS NOVA DESCOBERTA]:[CARREOUR NORTE SHOPPING]])</f>
        <v>8</v>
      </c>
      <c r="U3" s="8">
        <v>4.13</v>
      </c>
    </row>
    <row r="4" spans="1:21" x14ac:dyDescent="0.25">
      <c r="A4" s="1">
        <v>3</v>
      </c>
      <c r="B4" s="2">
        <v>2000451</v>
      </c>
      <c r="C4" s="2" t="s">
        <v>4</v>
      </c>
      <c r="D4" s="2" t="s">
        <v>34</v>
      </c>
      <c r="E4" s="10">
        <f>MIN(Tabela1[[#This Row],[REDE MAIS NOVA DESCOBERTA]:[CARREOUR NORTE SHOPPING]])</f>
        <v>3.45</v>
      </c>
      <c r="F4" s="10">
        <f>MAX(Tabela1[[#This Row],[REDE MAIS NOVA DESCOBERTA]:[CARREOUR NORTE SHOPPING]])</f>
        <v>4.49</v>
      </c>
      <c r="G4" s="10">
        <f>ROUND(AVERAGE(Tabela1[[#This Row],[REDE MAIS NOVA DESCOBERTA]:[CARREOUR NORTE SHOPPING]]),2)</f>
        <v>4.01</v>
      </c>
      <c r="H4">
        <v>4.49</v>
      </c>
      <c r="J4">
        <v>3.69</v>
      </c>
      <c r="M4">
        <v>4.29</v>
      </c>
      <c r="N4">
        <v>3.69</v>
      </c>
      <c r="P4">
        <v>3.45</v>
      </c>
      <c r="Q4">
        <v>3.99</v>
      </c>
      <c r="R4">
        <v>4.49</v>
      </c>
      <c r="T4" s="7">
        <f>12-COUNTA(Tabela1[[#This Row],[REDE MAIS NOVA DESCOBERTA]:[CARREOUR NORTE SHOPPING]])</f>
        <v>5</v>
      </c>
      <c r="U4" s="8">
        <v>4.01</v>
      </c>
    </row>
    <row r="5" spans="1:21" x14ac:dyDescent="0.25">
      <c r="A5" s="1">
        <v>4</v>
      </c>
      <c r="B5" s="2">
        <v>2000938</v>
      </c>
      <c r="C5" s="2" t="s">
        <v>5</v>
      </c>
      <c r="D5" s="2" t="s">
        <v>34</v>
      </c>
      <c r="E5" s="10">
        <f>MIN(Tabela1[[#This Row],[REDE MAIS NOVA DESCOBERTA]:[CARREOUR NORTE SHOPPING]])</f>
        <v>4.59</v>
      </c>
      <c r="F5" s="10">
        <f>MAX(Tabela1[[#This Row],[REDE MAIS NOVA DESCOBERTA]:[CARREOUR NORTE SHOPPING]])</f>
        <v>4.99</v>
      </c>
      <c r="G5" s="10">
        <f>ROUND(AVERAGE(Tabela1[[#This Row],[REDE MAIS NOVA DESCOBERTA]:[CARREOUR NORTE SHOPPING]]),2)</f>
        <v>4.82</v>
      </c>
      <c r="H5">
        <v>4.99</v>
      </c>
      <c r="I5">
        <v>4.6900000000000004</v>
      </c>
      <c r="M5">
        <v>4.99</v>
      </c>
      <c r="P5">
        <v>4.59</v>
      </c>
      <c r="Q5">
        <v>4.99</v>
      </c>
      <c r="S5">
        <v>4.6900000000000004</v>
      </c>
      <c r="T5" s="7">
        <f>12-COUNTA(Tabela1[[#This Row],[REDE MAIS NOVA DESCOBERTA]:[CARREOUR NORTE SHOPPING]])</f>
        <v>6</v>
      </c>
      <c r="U5" s="8">
        <v>4.82</v>
      </c>
    </row>
    <row r="6" spans="1:21" x14ac:dyDescent="0.25">
      <c r="A6" s="1">
        <v>5</v>
      </c>
      <c r="B6" s="2">
        <v>2000950</v>
      </c>
      <c r="C6" s="2" t="s">
        <v>6</v>
      </c>
      <c r="D6" s="2" t="s">
        <v>34</v>
      </c>
      <c r="E6" s="10">
        <f>MIN(Tabela1[[#This Row],[REDE MAIS NOVA DESCOBERTA]:[CARREOUR NORTE SHOPPING]])</f>
        <v>4.29</v>
      </c>
      <c r="F6" s="10">
        <f>MAX(Tabela1[[#This Row],[REDE MAIS NOVA DESCOBERTA]:[CARREOUR NORTE SHOPPING]])</f>
        <v>5.79</v>
      </c>
      <c r="G6" s="10">
        <f>ROUND(AVERAGE(Tabela1[[#This Row],[REDE MAIS NOVA DESCOBERTA]:[CARREOUR NORTE SHOPPING]]),2)</f>
        <v>4.99</v>
      </c>
      <c r="H6">
        <v>5.79</v>
      </c>
      <c r="I6">
        <v>4.79</v>
      </c>
      <c r="J6">
        <v>4.8899999999999997</v>
      </c>
      <c r="K6">
        <v>4.79</v>
      </c>
      <c r="L6">
        <v>4.99</v>
      </c>
      <c r="M6">
        <v>4.99</v>
      </c>
      <c r="N6">
        <v>5.59</v>
      </c>
      <c r="O6">
        <v>4.99</v>
      </c>
      <c r="P6">
        <v>4.29</v>
      </c>
      <c r="Q6">
        <v>4.99</v>
      </c>
      <c r="S6">
        <v>4.79</v>
      </c>
      <c r="T6" s="7">
        <f>12-COUNTA(Tabela1[[#This Row],[REDE MAIS NOVA DESCOBERTA]:[CARREOUR NORTE SHOPPING]])</f>
        <v>1</v>
      </c>
      <c r="U6" s="8">
        <v>4.99</v>
      </c>
    </row>
    <row r="7" spans="1:21" x14ac:dyDescent="0.25">
      <c r="A7" s="1">
        <v>6</v>
      </c>
      <c r="B7" s="2">
        <v>2008723</v>
      </c>
      <c r="C7" s="2" t="s">
        <v>7</v>
      </c>
      <c r="D7" s="2" t="s">
        <v>34</v>
      </c>
      <c r="E7" s="10">
        <f>MIN(Tabela1[[#This Row],[REDE MAIS NOVA DESCOBERTA]:[CARREOUR NORTE SHOPPING]])</f>
        <v>4.95</v>
      </c>
      <c r="F7" s="10">
        <f>MAX(Tabela1[[#This Row],[REDE MAIS NOVA DESCOBERTA]:[CARREOUR NORTE SHOPPING]])</f>
        <v>6.39</v>
      </c>
      <c r="G7" s="10">
        <f>ROUND(AVERAGE(Tabela1[[#This Row],[REDE MAIS NOVA DESCOBERTA]:[CARREOUR NORTE SHOPPING]]),2)</f>
        <v>5.42</v>
      </c>
      <c r="H7">
        <v>5.99</v>
      </c>
      <c r="J7">
        <v>5.29</v>
      </c>
      <c r="K7">
        <v>5.29</v>
      </c>
      <c r="L7">
        <v>4.99</v>
      </c>
      <c r="M7">
        <v>4.99</v>
      </c>
      <c r="N7">
        <v>5.29</v>
      </c>
      <c r="O7">
        <v>4.95</v>
      </c>
      <c r="P7">
        <v>5.29</v>
      </c>
      <c r="Q7">
        <v>5.69</v>
      </c>
      <c r="R7">
        <v>6.39</v>
      </c>
      <c r="T7" s="7">
        <f>12-COUNTA(Tabela1[[#This Row],[REDE MAIS NOVA DESCOBERTA]:[CARREOUR NORTE SHOPPING]])</f>
        <v>2</v>
      </c>
      <c r="U7" s="8">
        <v>5.42</v>
      </c>
    </row>
    <row r="8" spans="1:21" x14ac:dyDescent="0.25">
      <c r="A8" s="1">
        <v>7</v>
      </c>
      <c r="B8" s="2">
        <v>2001383</v>
      </c>
      <c r="C8" s="2" t="s">
        <v>8</v>
      </c>
      <c r="D8" s="2" t="s">
        <v>34</v>
      </c>
      <c r="E8" s="10">
        <f>MIN(Tabela1[[#This Row],[REDE MAIS NOVA DESCOBERTA]:[CARREOUR NORTE SHOPPING]])</f>
        <v>3.79</v>
      </c>
      <c r="F8" s="10">
        <f>MAX(Tabela1[[#This Row],[REDE MAIS NOVA DESCOBERTA]:[CARREOUR NORTE SHOPPING]])</f>
        <v>4.99</v>
      </c>
      <c r="G8" s="10">
        <f>ROUND(AVERAGE(Tabela1[[#This Row],[REDE MAIS NOVA DESCOBERTA]:[CARREOUR NORTE SHOPPING]]),2)</f>
        <v>4.58</v>
      </c>
      <c r="H8">
        <v>4.6900000000000004</v>
      </c>
      <c r="I8">
        <v>3.79</v>
      </c>
      <c r="J8">
        <v>4.99</v>
      </c>
      <c r="K8">
        <v>4.8899999999999997</v>
      </c>
      <c r="L8">
        <v>4.55</v>
      </c>
      <c r="M8">
        <v>4.79</v>
      </c>
      <c r="N8">
        <v>4.8899999999999997</v>
      </c>
      <c r="O8">
        <v>4.55</v>
      </c>
      <c r="P8">
        <v>4.99</v>
      </c>
      <c r="Q8">
        <v>4.99</v>
      </c>
      <c r="R8">
        <v>3.99</v>
      </c>
      <c r="S8">
        <v>3.79</v>
      </c>
      <c r="T8" s="7">
        <f>12-COUNTA(Tabela1[[#This Row],[REDE MAIS NOVA DESCOBERTA]:[CARREOUR NORTE SHOPPING]])</f>
        <v>0</v>
      </c>
      <c r="U8" s="8">
        <v>4.58</v>
      </c>
    </row>
    <row r="9" spans="1:21" x14ac:dyDescent="0.25">
      <c r="A9" s="1">
        <v>8</v>
      </c>
      <c r="B9" s="2">
        <v>2008772</v>
      </c>
      <c r="C9" s="2" t="s">
        <v>9</v>
      </c>
      <c r="D9" s="2" t="s">
        <v>34</v>
      </c>
      <c r="E9" s="10">
        <f>MIN(Tabela1[[#This Row],[REDE MAIS NOVA DESCOBERTA]:[CARREOUR NORTE SHOPPING]])</f>
        <v>5.19</v>
      </c>
      <c r="F9" s="10">
        <f>MAX(Tabela1[[#This Row],[REDE MAIS NOVA DESCOBERTA]:[CARREOUR NORTE SHOPPING]])</f>
        <v>6.79</v>
      </c>
      <c r="G9" s="10">
        <f>ROUND(AVERAGE(Tabela1[[#This Row],[REDE MAIS NOVA DESCOBERTA]:[CARREOUR NORTE SHOPPING]]),2)</f>
        <v>6.05</v>
      </c>
      <c r="H9">
        <v>6.49</v>
      </c>
      <c r="K9">
        <v>5.99</v>
      </c>
      <c r="L9">
        <v>5.79</v>
      </c>
      <c r="M9">
        <v>5.99</v>
      </c>
      <c r="N9">
        <v>5.99</v>
      </c>
      <c r="O9">
        <v>5.79</v>
      </c>
      <c r="P9">
        <v>5.19</v>
      </c>
      <c r="Q9">
        <v>6.39</v>
      </c>
      <c r="R9">
        <v>6.79</v>
      </c>
      <c r="T9" s="7">
        <f>12-COUNTA(Tabela1[[#This Row],[REDE MAIS NOVA DESCOBERTA]:[CARREOUR NORTE SHOPPING]])</f>
        <v>3</v>
      </c>
      <c r="U9" s="8">
        <v>6.05</v>
      </c>
    </row>
    <row r="10" spans="1:21" x14ac:dyDescent="0.25">
      <c r="A10" s="1">
        <v>9</v>
      </c>
      <c r="B10" s="2">
        <v>2008780</v>
      </c>
      <c r="C10" s="2" t="s">
        <v>10</v>
      </c>
      <c r="D10" s="2" t="s">
        <v>34</v>
      </c>
      <c r="E10" s="10">
        <f>MIN(Tabela1[[#This Row],[REDE MAIS NOVA DESCOBERTA]:[CARREOUR NORTE SHOPPING]])</f>
        <v>3.99</v>
      </c>
      <c r="F10" s="10">
        <f>MAX(Tabela1[[#This Row],[REDE MAIS NOVA DESCOBERTA]:[CARREOUR NORTE SHOPPING]])</f>
        <v>6.39</v>
      </c>
      <c r="G10" s="10">
        <f>ROUND(AVERAGE(Tabela1[[#This Row],[REDE MAIS NOVA DESCOBERTA]:[CARREOUR NORTE SHOPPING]]),2)</f>
        <v>5.48</v>
      </c>
      <c r="H10">
        <v>6.39</v>
      </c>
      <c r="I10">
        <v>4.6900000000000004</v>
      </c>
      <c r="J10">
        <v>5.89</v>
      </c>
      <c r="K10">
        <v>4.99</v>
      </c>
      <c r="L10">
        <v>3.99</v>
      </c>
      <c r="M10">
        <v>5.59</v>
      </c>
      <c r="P10">
        <v>5.89</v>
      </c>
      <c r="Q10">
        <v>6.29</v>
      </c>
      <c r="R10">
        <v>6.39</v>
      </c>
      <c r="S10">
        <v>4.6900000000000004</v>
      </c>
      <c r="T10" s="7">
        <f>12-COUNTA(Tabela1[[#This Row],[REDE MAIS NOVA DESCOBERTA]:[CARREOUR NORTE SHOPPING]])</f>
        <v>2</v>
      </c>
      <c r="U10" s="8">
        <v>5.48</v>
      </c>
    </row>
    <row r="11" spans="1:21" x14ac:dyDescent="0.25">
      <c r="A11" s="1">
        <v>10</v>
      </c>
      <c r="B11" s="2">
        <v>2009109</v>
      </c>
      <c r="C11" s="2" t="s">
        <v>11</v>
      </c>
      <c r="D11" s="2" t="s">
        <v>34</v>
      </c>
      <c r="E11" s="10">
        <f>MIN(Tabela1[[#This Row],[REDE MAIS NOVA DESCOBERTA]:[CARREOUR NORTE SHOPPING]])</f>
        <v>5.83</v>
      </c>
      <c r="F11" s="10">
        <f>MAX(Tabela1[[#This Row],[REDE MAIS NOVA DESCOBERTA]:[CARREOUR NORTE SHOPPING]])</f>
        <v>7.69</v>
      </c>
      <c r="G11" s="10">
        <f>ROUND(AVERAGE(Tabela1[[#This Row],[REDE MAIS NOVA DESCOBERTA]:[CARREOUR NORTE SHOPPING]]),2)</f>
        <v>6.42</v>
      </c>
      <c r="H11">
        <v>6.49</v>
      </c>
      <c r="I11">
        <v>6.49</v>
      </c>
      <c r="J11">
        <v>6.29</v>
      </c>
      <c r="K11">
        <v>5.99</v>
      </c>
      <c r="L11">
        <v>5.99</v>
      </c>
      <c r="M11">
        <v>6.99</v>
      </c>
      <c r="N11">
        <v>5.99</v>
      </c>
      <c r="O11">
        <v>5.83</v>
      </c>
      <c r="P11">
        <v>6.29</v>
      </c>
      <c r="Q11">
        <v>6.49</v>
      </c>
      <c r="R11">
        <v>7.69</v>
      </c>
      <c r="S11">
        <v>6.49</v>
      </c>
      <c r="T11" s="7">
        <f>12-COUNTA(Tabela1[[#This Row],[REDE MAIS NOVA DESCOBERTA]:[CARREOUR NORTE SHOPPING]])</f>
        <v>0</v>
      </c>
      <c r="U11" s="8">
        <v>6.42</v>
      </c>
    </row>
    <row r="12" spans="1:21" x14ac:dyDescent="0.25">
      <c r="A12" s="1">
        <v>11</v>
      </c>
      <c r="B12" s="2">
        <v>2009115</v>
      </c>
      <c r="C12" s="2" t="s">
        <v>12</v>
      </c>
      <c r="D12" s="2" t="s">
        <v>34</v>
      </c>
      <c r="E12" s="10">
        <f>MIN(Tabela1[[#This Row],[REDE MAIS NOVA DESCOBERTA]:[CARREOUR NORTE SHOPPING]])</f>
        <v>5.41</v>
      </c>
      <c r="F12" s="10">
        <f>MAX(Tabela1[[#This Row],[REDE MAIS NOVA DESCOBERTA]:[CARREOUR NORTE SHOPPING]])</f>
        <v>6.89</v>
      </c>
      <c r="G12" s="10">
        <f>ROUND(AVERAGE(Tabela1[[#This Row],[REDE MAIS NOVA DESCOBERTA]:[CARREOUR NORTE SHOPPING]]),2)</f>
        <v>6.2</v>
      </c>
      <c r="H12">
        <v>6.49</v>
      </c>
      <c r="I12">
        <v>6.29</v>
      </c>
      <c r="K12">
        <v>5.99</v>
      </c>
      <c r="L12">
        <v>6.49</v>
      </c>
      <c r="M12">
        <v>6.89</v>
      </c>
      <c r="N12">
        <v>5.99</v>
      </c>
      <c r="O12">
        <v>5.41</v>
      </c>
      <c r="P12">
        <v>6.19</v>
      </c>
      <c r="Q12">
        <v>5.99</v>
      </c>
      <c r="R12">
        <v>6.29</v>
      </c>
      <c r="T12" s="7">
        <f>12-COUNTA(Tabela1[[#This Row],[REDE MAIS NOVA DESCOBERTA]:[CARREOUR NORTE SHOPPING]])</f>
        <v>2</v>
      </c>
      <c r="U12" s="8">
        <v>6.2</v>
      </c>
    </row>
    <row r="13" spans="1:21" x14ac:dyDescent="0.25">
      <c r="A13" s="1">
        <v>12</v>
      </c>
      <c r="B13" s="2">
        <v>2010226</v>
      </c>
      <c r="C13" s="2" t="s">
        <v>13</v>
      </c>
      <c r="D13" s="2" t="s">
        <v>34</v>
      </c>
      <c r="E13" s="10">
        <f>MIN(Tabela1[[#This Row],[REDE MAIS NOVA DESCOBERTA]:[CARREOUR NORTE SHOPPING]])</f>
        <v>3.79</v>
      </c>
      <c r="F13" s="10">
        <f>MAX(Tabela1[[#This Row],[REDE MAIS NOVA DESCOBERTA]:[CARREOUR NORTE SHOPPING]])</f>
        <v>4.99</v>
      </c>
      <c r="G13" s="10">
        <f>ROUND(AVERAGE(Tabela1[[#This Row],[REDE MAIS NOVA DESCOBERTA]:[CARREOUR NORTE SHOPPING]]),2)</f>
        <v>4.32</v>
      </c>
      <c r="J13">
        <v>4.1900000000000004</v>
      </c>
      <c r="O13">
        <v>4.99</v>
      </c>
      <c r="P13">
        <v>3.79</v>
      </c>
      <c r="T13" s="7">
        <f>12-COUNTA(Tabela1[[#This Row],[REDE MAIS NOVA DESCOBERTA]:[CARREOUR NORTE SHOPPING]])</f>
        <v>9</v>
      </c>
      <c r="U13" s="8">
        <v>4.32</v>
      </c>
    </row>
    <row r="14" spans="1:21" x14ac:dyDescent="0.25">
      <c r="A14" s="1">
        <v>13</v>
      </c>
      <c r="B14" s="2">
        <v>2010228</v>
      </c>
      <c r="C14" s="2" t="s">
        <v>14</v>
      </c>
      <c r="D14" s="2" t="s">
        <v>34</v>
      </c>
      <c r="E14" s="10">
        <f>MIN(Tabela1[[#This Row],[REDE MAIS NOVA DESCOBERTA]:[CARREOUR NORTE SHOPPING]])</f>
        <v>4.99</v>
      </c>
      <c r="F14" s="10">
        <f>MAX(Tabela1[[#This Row],[REDE MAIS NOVA DESCOBERTA]:[CARREOUR NORTE SHOPPING]])</f>
        <v>5.99</v>
      </c>
      <c r="G14" s="10">
        <f>ROUND(AVERAGE(Tabela1[[#This Row],[REDE MAIS NOVA DESCOBERTA]:[CARREOUR NORTE SHOPPING]]),2)</f>
        <v>5.24</v>
      </c>
      <c r="K14">
        <v>4.99</v>
      </c>
      <c r="N14">
        <v>4.99</v>
      </c>
      <c r="Q14">
        <v>4.99</v>
      </c>
      <c r="R14">
        <v>5.99</v>
      </c>
      <c r="T14" s="7">
        <f>12-COUNTA(Tabela1[[#This Row],[REDE MAIS NOVA DESCOBERTA]:[CARREOUR NORTE SHOPPING]])</f>
        <v>8</v>
      </c>
      <c r="U14" s="8">
        <v>7.24</v>
      </c>
    </row>
    <row r="15" spans="1:21" x14ac:dyDescent="0.25">
      <c r="A15" s="1">
        <v>14</v>
      </c>
      <c r="B15" s="2">
        <v>2003455</v>
      </c>
      <c r="C15" s="2" t="s">
        <v>15</v>
      </c>
      <c r="D15" s="2" t="s">
        <v>34</v>
      </c>
      <c r="E15" s="10">
        <f>MIN(Tabela1[[#This Row],[REDE MAIS NOVA DESCOBERTA]:[CARREOUR NORTE SHOPPING]])</f>
        <v>7.99</v>
      </c>
      <c r="F15" s="10">
        <f>MAX(Tabela1[[#This Row],[REDE MAIS NOVA DESCOBERTA]:[CARREOUR NORTE SHOPPING]])</f>
        <v>8.2899999999999991</v>
      </c>
      <c r="G15" s="10">
        <f>ROUND(AVERAGE(Tabela1[[#This Row],[REDE MAIS NOVA DESCOBERTA]:[CARREOUR NORTE SHOPPING]]),2)</f>
        <v>8.19</v>
      </c>
      <c r="I15">
        <v>8.2899999999999991</v>
      </c>
      <c r="K15">
        <v>7.99</v>
      </c>
      <c r="S15">
        <v>8.2899999999999991</v>
      </c>
      <c r="T15" s="7">
        <f>12-COUNTA(Tabela1[[#This Row],[REDE MAIS NOVA DESCOBERTA]:[CARREOUR NORTE SHOPPING]])</f>
        <v>9</v>
      </c>
      <c r="U15" s="8">
        <v>8.19</v>
      </c>
    </row>
    <row r="16" spans="1:21" x14ac:dyDescent="0.25">
      <c r="A16" s="1">
        <v>15</v>
      </c>
      <c r="B16" s="2">
        <v>2003461</v>
      </c>
      <c r="C16" s="2" t="s">
        <v>16</v>
      </c>
      <c r="D16" s="2" t="s">
        <v>34</v>
      </c>
      <c r="E16" s="10">
        <f>MIN(Tabela1[[#This Row],[REDE MAIS NOVA DESCOBERTA]:[CARREOUR NORTE SHOPPING]])</f>
        <v>7.89</v>
      </c>
      <c r="F16" s="10">
        <f>MAX(Tabela1[[#This Row],[REDE MAIS NOVA DESCOBERTA]:[CARREOUR NORTE SHOPPING]])</f>
        <v>9.7899999999999991</v>
      </c>
      <c r="G16" s="10">
        <f>ROUND(AVERAGE(Tabela1[[#This Row],[REDE MAIS NOVA DESCOBERTA]:[CARREOUR NORTE SHOPPING]]),2)</f>
        <v>8.43</v>
      </c>
      <c r="H16">
        <v>9.7899999999999991</v>
      </c>
      <c r="I16">
        <v>8.2899999999999991</v>
      </c>
      <c r="K16">
        <v>7.89</v>
      </c>
      <c r="N16">
        <v>7.89</v>
      </c>
      <c r="S16">
        <v>8.2899999999999991</v>
      </c>
      <c r="T16" s="7">
        <f>12-COUNTA(Tabela1[[#This Row],[REDE MAIS NOVA DESCOBERTA]:[CARREOUR NORTE SHOPPING]])</f>
        <v>7</v>
      </c>
      <c r="U16" s="8">
        <v>8.43</v>
      </c>
    </row>
    <row r="17" spans="1:21" x14ac:dyDescent="0.25">
      <c r="A17" s="1">
        <v>16</v>
      </c>
      <c r="B17" s="2">
        <v>2003466</v>
      </c>
      <c r="C17" s="2" t="s">
        <v>17</v>
      </c>
      <c r="D17" s="2" t="s">
        <v>34</v>
      </c>
      <c r="E17" s="10">
        <f>MIN(Tabela1[[#This Row],[REDE MAIS NOVA DESCOBERTA]:[CARREOUR NORTE SHOPPING]])</f>
        <v>8.19</v>
      </c>
      <c r="F17" s="10">
        <f>MAX(Tabela1[[#This Row],[REDE MAIS NOVA DESCOBERTA]:[CARREOUR NORTE SHOPPING]])</f>
        <v>9.99</v>
      </c>
      <c r="G17" s="10">
        <f>ROUND(AVERAGE(Tabela1[[#This Row],[REDE MAIS NOVA DESCOBERTA]:[CARREOUR NORTE SHOPPING]]),2)</f>
        <v>8.77</v>
      </c>
      <c r="H17">
        <v>9.99</v>
      </c>
      <c r="I17">
        <v>8.2899999999999991</v>
      </c>
      <c r="K17">
        <v>8.19</v>
      </c>
      <c r="L17">
        <v>8.69</v>
      </c>
      <c r="O17">
        <v>8.99</v>
      </c>
      <c r="Q17">
        <v>8.98</v>
      </c>
      <c r="S17">
        <v>8.2899999999999991</v>
      </c>
      <c r="T17" s="7">
        <f>12-COUNTA(Tabela1[[#This Row],[REDE MAIS NOVA DESCOBERTA]:[CARREOUR NORTE SHOPPING]])</f>
        <v>5</v>
      </c>
      <c r="U17" s="8">
        <v>8.77</v>
      </c>
    </row>
    <row r="18" spans="1:21" x14ac:dyDescent="0.25">
      <c r="A18" s="1">
        <v>17</v>
      </c>
      <c r="B18" s="2">
        <v>2003467</v>
      </c>
      <c r="C18" s="2" t="s">
        <v>18</v>
      </c>
      <c r="D18" s="2" t="s">
        <v>34</v>
      </c>
      <c r="E18" s="10">
        <f>MIN(Tabela1[[#This Row],[REDE MAIS NOVA DESCOBERTA]:[CARREOUR NORTE SHOPPING]])</f>
        <v>8.39</v>
      </c>
      <c r="F18" s="10">
        <f>MAX(Tabela1[[#This Row],[REDE MAIS NOVA DESCOBERTA]:[CARREOUR NORTE SHOPPING]])</f>
        <v>9.99</v>
      </c>
      <c r="G18" s="10">
        <f>ROUND(AVERAGE(Tabela1[[#This Row],[REDE MAIS NOVA DESCOBERTA]:[CARREOUR NORTE SHOPPING]]),2)</f>
        <v>8.82</v>
      </c>
      <c r="H18">
        <v>9.99</v>
      </c>
      <c r="J18">
        <v>8.39</v>
      </c>
      <c r="K18">
        <v>8.39</v>
      </c>
      <c r="L18">
        <v>8.99</v>
      </c>
      <c r="M18">
        <v>8.99</v>
      </c>
      <c r="O18">
        <v>8.99</v>
      </c>
      <c r="P18">
        <v>8.39</v>
      </c>
      <c r="R18">
        <v>8.44</v>
      </c>
      <c r="T18" s="7">
        <f>12-COUNTA(Tabela1[[#This Row],[REDE MAIS NOVA DESCOBERTA]:[CARREOUR NORTE SHOPPING]])</f>
        <v>4</v>
      </c>
      <c r="U18" s="8">
        <v>8.82</v>
      </c>
    </row>
    <row r="19" spans="1:21" x14ac:dyDescent="0.25">
      <c r="A19" s="1">
        <v>18</v>
      </c>
      <c r="B19" s="2">
        <v>2003706</v>
      </c>
      <c r="C19" s="2" t="s">
        <v>19</v>
      </c>
      <c r="D19" s="2" t="s">
        <v>34</v>
      </c>
      <c r="E19" s="10">
        <f>MIN(Tabela1[[#This Row],[REDE MAIS NOVA DESCOBERTA]:[CARREOUR NORTE SHOPPING]])</f>
        <v>1.89</v>
      </c>
      <c r="F19" s="10">
        <f>MAX(Tabela1[[#This Row],[REDE MAIS NOVA DESCOBERTA]:[CARREOUR NORTE SHOPPING]])</f>
        <v>2.19</v>
      </c>
      <c r="G19" s="10">
        <f>ROUND(AVERAGE(Tabela1[[#This Row],[REDE MAIS NOVA DESCOBERTA]:[CARREOUR NORTE SHOPPING]]),2)</f>
        <v>2.04</v>
      </c>
      <c r="K19">
        <v>2.19</v>
      </c>
      <c r="L19">
        <v>1.95</v>
      </c>
      <c r="N19">
        <v>2.19</v>
      </c>
      <c r="R19">
        <v>1.99</v>
      </c>
      <c r="S19">
        <v>1.89</v>
      </c>
      <c r="T19" s="7">
        <f>12-COUNTA(Tabela1[[#This Row],[REDE MAIS NOVA DESCOBERTA]:[CARREOUR NORTE SHOPPING]])</f>
        <v>7</v>
      </c>
      <c r="U19" s="8">
        <v>2.04</v>
      </c>
    </row>
    <row r="20" spans="1:21" x14ac:dyDescent="0.25">
      <c r="A20" s="1">
        <v>19</v>
      </c>
      <c r="B20" s="2">
        <v>2003708</v>
      </c>
      <c r="C20" s="2" t="s">
        <v>20</v>
      </c>
      <c r="D20" s="2" t="s">
        <v>34</v>
      </c>
      <c r="E20" s="10">
        <f>MIN(Tabela1[[#This Row],[REDE MAIS NOVA DESCOBERTA]:[CARREOUR NORTE SHOPPING]])</f>
        <v>1.49</v>
      </c>
      <c r="F20" s="10">
        <f>MAX(Tabela1[[#This Row],[REDE MAIS NOVA DESCOBERTA]:[CARREOUR NORTE SHOPPING]])</f>
        <v>2.25</v>
      </c>
      <c r="G20" s="10">
        <f>ROUND(AVERAGE(Tabela1[[#This Row],[REDE MAIS NOVA DESCOBERTA]:[CARREOUR NORTE SHOPPING]]),2)</f>
        <v>1.95</v>
      </c>
      <c r="I20">
        <v>1.49</v>
      </c>
      <c r="J20">
        <v>1.99</v>
      </c>
      <c r="K20">
        <v>1.99</v>
      </c>
      <c r="L20">
        <v>1.99</v>
      </c>
      <c r="M20">
        <v>2.25</v>
      </c>
      <c r="N20">
        <v>1.99</v>
      </c>
      <c r="O20">
        <v>1.99</v>
      </c>
      <c r="P20">
        <v>1.89</v>
      </c>
      <c r="R20">
        <v>1.99</v>
      </c>
      <c r="S20">
        <v>1.89</v>
      </c>
      <c r="T20" s="7">
        <f>12-COUNTA(Tabela1[[#This Row],[REDE MAIS NOVA DESCOBERTA]:[CARREOUR NORTE SHOPPING]])</f>
        <v>2</v>
      </c>
      <c r="U20" s="8">
        <v>1.95</v>
      </c>
    </row>
    <row r="21" spans="1:21" x14ac:dyDescent="0.25">
      <c r="A21" s="1">
        <v>20</v>
      </c>
      <c r="B21" s="2">
        <v>2004656</v>
      </c>
      <c r="C21" s="2" t="s">
        <v>21</v>
      </c>
      <c r="D21" s="2" t="s">
        <v>34</v>
      </c>
      <c r="E21" s="10">
        <f>MIN(Tabela1[[#This Row],[REDE MAIS NOVA DESCOBERTA]:[CARREOUR NORTE SHOPPING]])</f>
        <v>4.3899999999999997</v>
      </c>
      <c r="F21" s="10">
        <f>MAX(Tabela1[[#This Row],[REDE MAIS NOVA DESCOBERTA]:[CARREOUR NORTE SHOPPING]])</f>
        <v>5.59</v>
      </c>
      <c r="G21" s="10">
        <f>ROUND(AVERAGE(Tabela1[[#This Row],[REDE MAIS NOVA DESCOBERTA]:[CARREOUR NORTE SHOPPING]]),2)</f>
        <v>4.74</v>
      </c>
      <c r="H21">
        <v>4.99</v>
      </c>
      <c r="I21">
        <v>4.49</v>
      </c>
      <c r="J21">
        <v>4.6900000000000004</v>
      </c>
      <c r="K21">
        <v>4.3899999999999997</v>
      </c>
      <c r="L21">
        <v>4.59</v>
      </c>
      <c r="M21">
        <v>4.99</v>
      </c>
      <c r="N21">
        <v>4.3899999999999997</v>
      </c>
      <c r="O21">
        <v>5.59</v>
      </c>
      <c r="P21">
        <v>4.3899999999999997</v>
      </c>
      <c r="R21">
        <v>5.19</v>
      </c>
      <c r="S21">
        <v>4.49</v>
      </c>
      <c r="T21" s="7">
        <f>12-COUNTA(Tabela1[[#This Row],[REDE MAIS NOVA DESCOBERTA]:[CARREOUR NORTE SHOPPING]])</f>
        <v>1</v>
      </c>
      <c r="U21" s="8">
        <v>4.74</v>
      </c>
    </row>
    <row r="22" spans="1:21" x14ac:dyDescent="0.25">
      <c r="A22" s="1">
        <v>21</v>
      </c>
      <c r="B22" s="2">
        <v>2004667</v>
      </c>
      <c r="C22" s="2" t="s">
        <v>22</v>
      </c>
      <c r="D22" s="2" t="s">
        <v>34</v>
      </c>
      <c r="E22" s="10">
        <f>MIN(Tabela1[[#This Row],[REDE MAIS NOVA DESCOBERTA]:[CARREOUR NORTE SHOPPING]])</f>
        <v>4.49</v>
      </c>
      <c r="F22" s="10">
        <f>MAX(Tabela1[[#This Row],[REDE MAIS NOVA DESCOBERTA]:[CARREOUR NORTE SHOPPING]])</f>
        <v>4.99</v>
      </c>
      <c r="G22" s="10">
        <f>ROUND(AVERAGE(Tabela1[[#This Row],[REDE MAIS NOVA DESCOBERTA]:[CARREOUR NORTE SHOPPING]]),2)</f>
        <v>4.74</v>
      </c>
      <c r="J22">
        <v>4.6500000000000004</v>
      </c>
      <c r="K22">
        <v>4.6900000000000004</v>
      </c>
      <c r="L22">
        <v>4.79</v>
      </c>
      <c r="M22">
        <v>4.99</v>
      </c>
      <c r="N22">
        <v>4.6900000000000004</v>
      </c>
      <c r="O22">
        <v>4.49</v>
      </c>
      <c r="P22">
        <v>4.6500000000000004</v>
      </c>
      <c r="Q22">
        <v>4.99</v>
      </c>
      <c r="T22" s="7">
        <f>12-COUNTA(Tabela1[[#This Row],[REDE MAIS NOVA DESCOBERTA]:[CARREOUR NORTE SHOPPING]])</f>
        <v>4</v>
      </c>
      <c r="U22" s="8">
        <v>4.74</v>
      </c>
    </row>
    <row r="23" spans="1:21" x14ac:dyDescent="0.25">
      <c r="A23" s="1">
        <v>22</v>
      </c>
      <c r="B23" s="2">
        <v>2005118</v>
      </c>
      <c r="C23" s="2" t="s">
        <v>23</v>
      </c>
      <c r="D23" s="2" t="s">
        <v>34</v>
      </c>
      <c r="E23" s="10">
        <f>MIN(Tabela1[[#This Row],[REDE MAIS NOVA DESCOBERTA]:[CARREOUR NORTE SHOPPING]])</f>
        <v>2.59</v>
      </c>
      <c r="F23" s="10">
        <f>MAX(Tabela1[[#This Row],[REDE MAIS NOVA DESCOBERTA]:[CARREOUR NORTE SHOPPING]])</f>
        <v>3.15</v>
      </c>
      <c r="G23" s="10">
        <f>ROUND(AVERAGE(Tabela1[[#This Row],[REDE MAIS NOVA DESCOBERTA]:[CARREOUR NORTE SHOPPING]]),2)</f>
        <v>2.93</v>
      </c>
      <c r="J23">
        <v>2.98</v>
      </c>
      <c r="L23">
        <v>3.15</v>
      </c>
      <c r="M23">
        <v>2.89</v>
      </c>
      <c r="N23">
        <v>2.59</v>
      </c>
      <c r="P23">
        <v>2.98</v>
      </c>
      <c r="Q23">
        <v>2.99</v>
      </c>
      <c r="T23" s="7">
        <f>12-COUNTA(Tabela1[[#This Row],[REDE MAIS NOVA DESCOBERTA]:[CARREOUR NORTE SHOPPING]])</f>
        <v>6</v>
      </c>
      <c r="U23" s="8">
        <v>2.93</v>
      </c>
    </row>
    <row r="24" spans="1:21" x14ac:dyDescent="0.25">
      <c r="A24" s="1">
        <v>23</v>
      </c>
      <c r="B24" s="2">
        <v>2005122</v>
      </c>
      <c r="C24" s="2" t="s">
        <v>24</v>
      </c>
      <c r="D24" s="2" t="s">
        <v>34</v>
      </c>
      <c r="E24" s="10">
        <f>MIN(Tabela1[[#This Row],[REDE MAIS NOVA DESCOBERTA]:[CARREOUR NORTE SHOPPING]])</f>
        <v>3.59</v>
      </c>
      <c r="F24" s="10">
        <f>MAX(Tabela1[[#This Row],[REDE MAIS NOVA DESCOBERTA]:[CARREOUR NORTE SHOPPING]])</f>
        <v>4.1900000000000004</v>
      </c>
      <c r="G24" s="10">
        <f>ROUND(AVERAGE(Tabela1[[#This Row],[REDE MAIS NOVA DESCOBERTA]:[CARREOUR NORTE SHOPPING]]),2)</f>
        <v>3.86</v>
      </c>
      <c r="I24">
        <v>3.99</v>
      </c>
      <c r="J24">
        <v>3.59</v>
      </c>
      <c r="K24">
        <v>3.65</v>
      </c>
      <c r="L24">
        <v>4.1900000000000004</v>
      </c>
      <c r="N24">
        <v>3.65</v>
      </c>
      <c r="O24">
        <v>4.1900000000000004</v>
      </c>
      <c r="P24">
        <v>3.59</v>
      </c>
      <c r="S24">
        <v>3.99</v>
      </c>
      <c r="T24" s="7">
        <f>12-COUNTA(Tabela1[[#This Row],[REDE MAIS NOVA DESCOBERTA]:[CARREOUR NORTE SHOPPING]])</f>
        <v>4</v>
      </c>
      <c r="U24" s="8">
        <v>3.86</v>
      </c>
    </row>
    <row r="25" spans="1:21" x14ac:dyDescent="0.25">
      <c r="A25" s="1">
        <v>24</v>
      </c>
      <c r="B25" s="2">
        <v>2005127</v>
      </c>
      <c r="C25" s="2" t="s">
        <v>25</v>
      </c>
      <c r="D25" s="2" t="s">
        <v>34</v>
      </c>
      <c r="E25" s="10">
        <f>MIN(Tabela1[[#This Row],[REDE MAIS NOVA DESCOBERTA]:[CARREOUR NORTE SHOPPING]])</f>
        <v>2.25</v>
      </c>
      <c r="F25" s="10">
        <f>MAX(Tabela1[[#This Row],[REDE MAIS NOVA DESCOBERTA]:[CARREOUR NORTE SHOPPING]])</f>
        <v>3.49</v>
      </c>
      <c r="G25" s="10">
        <f>ROUND(AVERAGE(Tabela1[[#This Row],[REDE MAIS NOVA DESCOBERTA]:[CARREOUR NORTE SHOPPING]]),2)</f>
        <v>3.02</v>
      </c>
      <c r="H25">
        <v>3.39</v>
      </c>
      <c r="I25">
        <v>3.29</v>
      </c>
      <c r="J25">
        <v>2.79</v>
      </c>
      <c r="K25">
        <v>2.79</v>
      </c>
      <c r="L25">
        <v>3.25</v>
      </c>
      <c r="M25">
        <v>2.99</v>
      </c>
      <c r="N25">
        <v>2.79</v>
      </c>
      <c r="O25">
        <v>2.25</v>
      </c>
      <c r="P25">
        <v>3.09</v>
      </c>
      <c r="Q25">
        <v>2.79</v>
      </c>
      <c r="R25">
        <v>3.49</v>
      </c>
      <c r="S25">
        <v>3.29</v>
      </c>
      <c r="T25" s="7">
        <f>12-COUNTA(Tabela1[[#This Row],[REDE MAIS NOVA DESCOBERTA]:[CARREOUR NORTE SHOPPING]])</f>
        <v>0</v>
      </c>
      <c r="U25" s="8">
        <v>3.02</v>
      </c>
    </row>
    <row r="26" spans="1:21" x14ac:dyDescent="0.25">
      <c r="A26" s="1">
        <v>25</v>
      </c>
      <c r="B26" s="2">
        <v>2005131</v>
      </c>
      <c r="C26" s="2" t="s">
        <v>26</v>
      </c>
      <c r="D26" s="2" t="s">
        <v>34</v>
      </c>
      <c r="E26" s="10">
        <f>MIN(Tabela1[[#This Row],[REDE MAIS NOVA DESCOBERTA]:[CARREOUR NORTE SHOPPING]])</f>
        <v>1.99</v>
      </c>
      <c r="F26" s="10">
        <f>MAX(Tabela1[[#This Row],[REDE MAIS NOVA DESCOBERTA]:[CARREOUR NORTE SHOPPING]])</f>
        <v>3.79</v>
      </c>
      <c r="G26" s="10">
        <f>ROUND(AVERAGE(Tabela1[[#This Row],[REDE MAIS NOVA DESCOBERTA]:[CARREOUR NORTE SHOPPING]]),2)</f>
        <v>2.95</v>
      </c>
      <c r="H26">
        <v>3.49</v>
      </c>
      <c r="I26">
        <v>3.19</v>
      </c>
      <c r="J26">
        <v>2.79</v>
      </c>
      <c r="K26">
        <v>2.4900000000000002</v>
      </c>
      <c r="L26">
        <v>2.8</v>
      </c>
      <c r="M26">
        <v>3.29</v>
      </c>
      <c r="N26">
        <v>2.4900000000000002</v>
      </c>
      <c r="O26">
        <v>1.99</v>
      </c>
      <c r="P26">
        <v>2.79</v>
      </c>
      <c r="Q26">
        <v>3.29</v>
      </c>
      <c r="R26">
        <v>3.79</v>
      </c>
      <c r="T26" s="7">
        <f>12-COUNTA(Tabela1[[#This Row],[REDE MAIS NOVA DESCOBERTA]:[CARREOUR NORTE SHOPPING]])</f>
        <v>1</v>
      </c>
      <c r="U26" s="8">
        <v>2.95</v>
      </c>
    </row>
    <row r="27" spans="1:21" x14ac:dyDescent="0.25">
      <c r="A27" s="1">
        <v>26</v>
      </c>
      <c r="B27" s="2">
        <v>2005256</v>
      </c>
      <c r="C27" s="2" t="s">
        <v>27</v>
      </c>
      <c r="D27" s="2" t="s">
        <v>34</v>
      </c>
      <c r="E27" s="10">
        <f>MIN(Tabela1[[#This Row],[REDE MAIS NOVA DESCOBERTA]:[CARREOUR NORTE SHOPPING]])</f>
        <v>2.89</v>
      </c>
      <c r="F27" s="10">
        <f>MAX(Tabela1[[#This Row],[REDE MAIS NOVA DESCOBERTA]:[CARREOUR NORTE SHOPPING]])</f>
        <v>4.49</v>
      </c>
      <c r="G27" s="10">
        <f>ROUND(AVERAGE(Tabela1[[#This Row],[REDE MAIS NOVA DESCOBERTA]:[CARREOUR NORTE SHOPPING]]),2)</f>
        <v>3.67</v>
      </c>
      <c r="H27">
        <v>3.99</v>
      </c>
      <c r="J27">
        <v>4.49</v>
      </c>
      <c r="K27">
        <v>3.69</v>
      </c>
      <c r="M27">
        <v>2.89</v>
      </c>
      <c r="N27">
        <v>3.69</v>
      </c>
      <c r="P27">
        <v>3.29</v>
      </c>
      <c r="Q27">
        <v>2.99</v>
      </c>
      <c r="R27">
        <v>4.29</v>
      </c>
      <c r="T27" s="7">
        <f>12-COUNTA(Tabela1[[#This Row],[REDE MAIS NOVA DESCOBERTA]:[CARREOUR NORTE SHOPPING]])</f>
        <v>4</v>
      </c>
      <c r="U27" s="8">
        <v>3.67</v>
      </c>
    </row>
    <row r="28" spans="1:21" x14ac:dyDescent="0.25">
      <c r="A28" s="1">
        <v>27</v>
      </c>
      <c r="B28" s="2">
        <v>2021675</v>
      </c>
      <c r="C28" s="2" t="s">
        <v>28</v>
      </c>
      <c r="D28" s="2" t="s">
        <v>34</v>
      </c>
      <c r="E28" s="10">
        <f>MIN(Tabela1[[#This Row],[REDE MAIS NOVA DESCOBERTA]:[CARREOUR NORTE SHOPPING]])</f>
        <v>8.15</v>
      </c>
      <c r="F28" s="10">
        <f>MAX(Tabela1[[#This Row],[REDE MAIS NOVA DESCOBERTA]:[CARREOUR NORTE SHOPPING]])</f>
        <v>9.99</v>
      </c>
      <c r="G28" s="10">
        <f>ROUND(AVERAGE(Tabela1[[#This Row],[REDE MAIS NOVA DESCOBERTA]:[CARREOUR NORTE SHOPPING]]),2)</f>
        <v>9.0299999999999994</v>
      </c>
      <c r="H28">
        <v>8.99</v>
      </c>
      <c r="M28">
        <v>8.99</v>
      </c>
      <c r="P28">
        <v>8.15</v>
      </c>
      <c r="R28">
        <v>9.99</v>
      </c>
      <c r="T28" s="7">
        <f>12-COUNTA(Tabela1[[#This Row],[REDE MAIS NOVA DESCOBERTA]:[CARREOUR NORTE SHOPPING]])</f>
        <v>8</v>
      </c>
      <c r="U28" s="8">
        <v>9.0299999999999994</v>
      </c>
    </row>
    <row r="29" spans="1:21" x14ac:dyDescent="0.25">
      <c r="A29" s="1">
        <v>28</v>
      </c>
      <c r="B29" s="2">
        <v>2005597</v>
      </c>
      <c r="C29" s="2" t="s">
        <v>29</v>
      </c>
      <c r="D29" s="2" t="s">
        <v>34</v>
      </c>
      <c r="E29" s="10">
        <f>MIN(Tabela1[[#This Row],[REDE MAIS NOVA DESCOBERTA]:[CARREOUR NORTE SHOPPING]])</f>
        <v>7.59</v>
      </c>
      <c r="F29" s="10">
        <f>MAX(Tabela1[[#This Row],[REDE MAIS NOVA DESCOBERTA]:[CARREOUR NORTE SHOPPING]])</f>
        <v>14.99</v>
      </c>
      <c r="G29" s="10">
        <f>ROUND(AVERAGE(Tabela1[[#This Row],[REDE MAIS NOVA DESCOBERTA]:[CARREOUR NORTE SHOPPING]]),2)</f>
        <v>9.0299999999999994</v>
      </c>
      <c r="I29">
        <v>8.69</v>
      </c>
      <c r="J29">
        <v>14.99</v>
      </c>
      <c r="K29">
        <v>7.89</v>
      </c>
      <c r="L29">
        <v>8.49</v>
      </c>
      <c r="N29">
        <v>7.89</v>
      </c>
      <c r="O29">
        <v>7.59</v>
      </c>
      <c r="Q29">
        <v>7.98</v>
      </c>
      <c r="S29">
        <v>8.69</v>
      </c>
      <c r="T29" s="7">
        <f>12-COUNTA(Tabela1[[#This Row],[REDE MAIS NOVA DESCOBERTA]:[CARREOUR NORTE SHOPPING]])</f>
        <v>4</v>
      </c>
      <c r="U29" s="8">
        <v>9.0299999999999994</v>
      </c>
    </row>
    <row r="30" spans="1:21" x14ac:dyDescent="0.25">
      <c r="A30" s="1">
        <v>29</v>
      </c>
      <c r="B30" s="2">
        <v>2005599</v>
      </c>
      <c r="C30" s="2" t="s">
        <v>30</v>
      </c>
      <c r="D30" s="2" t="s">
        <v>34</v>
      </c>
      <c r="E30" s="10">
        <f>MIN(Tabela1[[#This Row],[REDE MAIS NOVA DESCOBERTA]:[CARREOUR NORTE SHOPPING]])</f>
        <v>7.89</v>
      </c>
      <c r="F30" s="10">
        <f>MAX(Tabela1[[#This Row],[REDE MAIS NOVA DESCOBERTA]:[CARREOUR NORTE SHOPPING]])</f>
        <v>8.99</v>
      </c>
      <c r="G30" s="10">
        <f>ROUND(AVERAGE(Tabela1[[#This Row],[REDE MAIS NOVA DESCOBERTA]:[CARREOUR NORTE SHOPPING]]),2)</f>
        <v>8.41</v>
      </c>
      <c r="H30">
        <v>8.99</v>
      </c>
      <c r="I30">
        <v>7.89</v>
      </c>
      <c r="J30">
        <v>7.99</v>
      </c>
      <c r="K30">
        <v>8.39</v>
      </c>
      <c r="L30">
        <v>8.59</v>
      </c>
      <c r="M30">
        <v>8.99</v>
      </c>
      <c r="N30">
        <v>8.39</v>
      </c>
      <c r="O30">
        <v>7.99</v>
      </c>
      <c r="P30">
        <v>8.39</v>
      </c>
      <c r="Q30">
        <v>8.39</v>
      </c>
      <c r="R30">
        <v>8.99</v>
      </c>
      <c r="S30">
        <v>7.89</v>
      </c>
      <c r="T30" s="7">
        <f>12-COUNTA(Tabela1[[#This Row],[REDE MAIS NOVA DESCOBERTA]:[CARREOUR NORTE SHOPPING]])</f>
        <v>0</v>
      </c>
      <c r="U30" s="8">
        <v>8.41</v>
      </c>
    </row>
    <row r="31" spans="1:21" x14ac:dyDescent="0.25">
      <c r="A31" s="1">
        <v>30</v>
      </c>
      <c r="B31" s="2">
        <v>250090</v>
      </c>
      <c r="C31" s="2" t="s">
        <v>31</v>
      </c>
      <c r="D31" s="2" t="s">
        <v>34</v>
      </c>
      <c r="E31" s="10">
        <f>MIN(Tabela1[[#This Row],[REDE MAIS NOVA DESCOBERTA]:[CARREOUR NORTE SHOPPING]])</f>
        <v>7.99</v>
      </c>
      <c r="F31" s="10">
        <f>MAX(Tabela1[[#This Row],[REDE MAIS NOVA DESCOBERTA]:[CARREOUR NORTE SHOPPING]])</f>
        <v>14.5</v>
      </c>
      <c r="G31" s="10">
        <f>ROUND(AVERAGE(Tabela1[[#This Row],[REDE MAIS NOVA DESCOBERTA]:[CARREOUR NORTE SHOPPING]]),2)</f>
        <v>10.64</v>
      </c>
      <c r="H31">
        <v>10.9</v>
      </c>
      <c r="I31">
        <v>12.19</v>
      </c>
      <c r="J31">
        <v>11.99</v>
      </c>
      <c r="K31">
        <v>8.98</v>
      </c>
      <c r="L31">
        <v>14.5</v>
      </c>
      <c r="M31">
        <v>8.99</v>
      </c>
      <c r="N31">
        <v>8.98</v>
      </c>
      <c r="O31">
        <v>11.99</v>
      </c>
      <c r="P31">
        <v>7.99</v>
      </c>
      <c r="Q31">
        <v>8.99</v>
      </c>
      <c r="R31">
        <v>9.99</v>
      </c>
      <c r="S31">
        <v>12.19</v>
      </c>
      <c r="T31" s="7">
        <f>12-COUNTA(Tabela1[[#This Row],[REDE MAIS NOVA DESCOBERTA]:[CARREOUR NORTE SHOPPING]])</f>
        <v>0</v>
      </c>
      <c r="U31" s="8">
        <v>11.06</v>
      </c>
    </row>
    <row r="32" spans="1:21" x14ac:dyDescent="0.25">
      <c r="A32" s="1">
        <v>31</v>
      </c>
      <c r="B32" s="2">
        <v>2007406</v>
      </c>
      <c r="C32" s="2" t="s">
        <v>32</v>
      </c>
      <c r="D32" s="2" t="s">
        <v>34</v>
      </c>
      <c r="E32" s="10">
        <f>MIN(Tabela1[[#This Row],[REDE MAIS NOVA DESCOBERTA]:[CARREOUR NORTE SHOPPING]])</f>
        <v>0.89</v>
      </c>
      <c r="F32" s="10">
        <f>MAX(Tabela1[[#This Row],[REDE MAIS NOVA DESCOBERTA]:[CARREOUR NORTE SHOPPING]])</f>
        <v>1.19</v>
      </c>
      <c r="G32" s="10">
        <f>ROUND(AVERAGE(Tabela1[[#This Row],[REDE MAIS NOVA DESCOBERTA]:[CARREOUR NORTE SHOPPING]]),2)</f>
        <v>1.1299999999999999</v>
      </c>
      <c r="H32">
        <v>1.1499999999999999</v>
      </c>
      <c r="J32">
        <v>1.19</v>
      </c>
      <c r="L32">
        <v>1.1499999999999999</v>
      </c>
      <c r="M32">
        <v>1.0900000000000001</v>
      </c>
      <c r="N32">
        <v>1.19</v>
      </c>
      <c r="O32">
        <v>1.1499999999999999</v>
      </c>
      <c r="P32">
        <v>1.19</v>
      </c>
      <c r="Q32">
        <v>0.89</v>
      </c>
      <c r="R32">
        <v>1.19</v>
      </c>
      <c r="T32" s="7">
        <f>12-COUNTA(Tabela1[[#This Row],[REDE MAIS NOVA DESCOBERTA]:[CARREOUR NORTE SHOPPING]])</f>
        <v>3</v>
      </c>
      <c r="U32" s="8">
        <v>1.1299999999999999</v>
      </c>
    </row>
    <row r="33" spans="1:21" x14ac:dyDescent="0.25">
      <c r="A33" s="1">
        <v>32</v>
      </c>
      <c r="B33" s="2">
        <v>250115</v>
      </c>
      <c r="C33" s="2" t="s">
        <v>47</v>
      </c>
      <c r="D33" s="2" t="s">
        <v>48</v>
      </c>
      <c r="E33" s="10">
        <f>MIN(Tabela1[[#This Row],[REDE MAIS NOVA DESCOBERTA]:[CARREOUR NORTE SHOPPING]])</f>
        <v>44.9</v>
      </c>
      <c r="F33" s="10">
        <f>MAX(Tabela1[[#This Row],[REDE MAIS NOVA DESCOBERTA]:[CARREOUR NORTE SHOPPING]])</f>
        <v>49.9</v>
      </c>
      <c r="G33" s="10">
        <f>ROUND(AVERAGE(Tabela1[[#This Row],[REDE MAIS NOVA DESCOBERTA]:[CARREOUR NORTE SHOPPING]]),2)</f>
        <v>47.96</v>
      </c>
      <c r="H33">
        <v>48.99</v>
      </c>
      <c r="I33">
        <v>48.99</v>
      </c>
      <c r="J33">
        <v>49.9</v>
      </c>
      <c r="L33">
        <v>47.9</v>
      </c>
      <c r="M33">
        <v>44.9</v>
      </c>
      <c r="N33">
        <v>48.99</v>
      </c>
      <c r="O33">
        <v>47.99</v>
      </c>
      <c r="R33">
        <v>44.99</v>
      </c>
      <c r="S33">
        <v>48.99</v>
      </c>
      <c r="T33" s="7">
        <f>12-COUNTA(Tabela1[[#This Row],[REDE MAIS NOVA DESCOBERTA]:[CARREOUR NORTE SHOPPING]])</f>
        <v>3</v>
      </c>
      <c r="U33" s="8">
        <v>47.96</v>
      </c>
    </row>
    <row r="34" spans="1:21" x14ac:dyDescent="0.25">
      <c r="A34" s="1">
        <v>33</v>
      </c>
      <c r="B34" s="2">
        <v>2003559</v>
      </c>
      <c r="C34" s="2" t="s">
        <v>49</v>
      </c>
      <c r="D34" s="2" t="s">
        <v>48</v>
      </c>
      <c r="E34" s="10">
        <f>MIN(Tabela1[[#This Row],[REDE MAIS NOVA DESCOBERTA]:[CARREOUR NORTE SHOPPING]])</f>
        <v>21.99</v>
      </c>
      <c r="F34" s="10">
        <f>MAX(Tabela1[[#This Row],[REDE MAIS NOVA DESCOBERTA]:[CARREOUR NORTE SHOPPING]])</f>
        <v>49.9</v>
      </c>
      <c r="G34" s="10">
        <f>ROUND(AVERAGE(Tabela1[[#This Row],[REDE MAIS NOVA DESCOBERTA]:[CARREOUR NORTE SHOPPING]]),2)</f>
        <v>38.729999999999997</v>
      </c>
      <c r="H34">
        <v>41.99</v>
      </c>
      <c r="J34">
        <v>43.9</v>
      </c>
      <c r="M34">
        <v>31.9</v>
      </c>
      <c r="N34">
        <v>43.49</v>
      </c>
      <c r="P34">
        <v>49.9</v>
      </c>
      <c r="R34">
        <v>21.99</v>
      </c>
      <c r="S34">
        <v>37.96</v>
      </c>
      <c r="T34" s="7">
        <f>12-COUNTA(Tabela1[[#This Row],[REDE MAIS NOVA DESCOBERTA]:[CARREOUR NORTE SHOPPING]])</f>
        <v>5</v>
      </c>
      <c r="U34" s="8">
        <v>38.729999999999997</v>
      </c>
    </row>
    <row r="35" spans="1:21" x14ac:dyDescent="0.25">
      <c r="A35" s="1">
        <v>34</v>
      </c>
      <c r="B35" s="2">
        <v>253041</v>
      </c>
      <c r="C35" s="2" t="s">
        <v>50</v>
      </c>
      <c r="D35" s="2" t="s">
        <v>48</v>
      </c>
      <c r="E35" s="10">
        <f>MIN(Tabela1[[#This Row],[REDE MAIS NOVA DESCOBERTA]:[CARREOUR NORTE SHOPPING]])</f>
        <v>11.99</v>
      </c>
      <c r="F35" s="10">
        <f>MAX(Tabela1[[#This Row],[REDE MAIS NOVA DESCOBERTA]:[CARREOUR NORTE SHOPPING]])</f>
        <v>13.89</v>
      </c>
      <c r="G35" s="10">
        <f>ROUND(AVERAGE(Tabela1[[#This Row],[REDE MAIS NOVA DESCOBERTA]:[CARREOUR NORTE SHOPPING]]),2)</f>
        <v>12.79</v>
      </c>
      <c r="L35">
        <v>11.99</v>
      </c>
      <c r="N35">
        <v>13.89</v>
      </c>
      <c r="O35">
        <v>11.99</v>
      </c>
      <c r="S35">
        <v>13.29</v>
      </c>
      <c r="T35" s="7">
        <f>12-COUNTA(Tabela1[[#This Row],[REDE MAIS NOVA DESCOBERTA]:[CARREOUR NORTE SHOPPING]])</f>
        <v>8</v>
      </c>
      <c r="U35" s="8">
        <v>12.79</v>
      </c>
    </row>
    <row r="36" spans="1:21" x14ac:dyDescent="0.25">
      <c r="A36" s="1">
        <v>35</v>
      </c>
      <c r="B36" s="2">
        <v>250639</v>
      </c>
      <c r="C36" s="2" t="s">
        <v>51</v>
      </c>
      <c r="D36" s="2" t="s">
        <v>48</v>
      </c>
      <c r="E36" s="10">
        <f>MIN(Tabela1[[#This Row],[REDE MAIS NOVA DESCOBERTA]:[CARREOUR NORTE SHOPPING]])</f>
        <v>36.69</v>
      </c>
      <c r="F36" s="10">
        <f>MAX(Tabela1[[#This Row],[REDE MAIS NOVA DESCOBERTA]:[CARREOUR NORTE SHOPPING]])</f>
        <v>39.99</v>
      </c>
      <c r="G36" s="10">
        <f>ROUND(AVERAGE(Tabela1[[#This Row],[REDE MAIS NOVA DESCOBERTA]:[CARREOUR NORTE SHOPPING]]),2)</f>
        <v>38.28</v>
      </c>
      <c r="H36">
        <v>39.99</v>
      </c>
      <c r="I36">
        <v>36.69</v>
      </c>
      <c r="J36">
        <v>39.9</v>
      </c>
      <c r="K36">
        <v>38.75</v>
      </c>
      <c r="M36">
        <v>36.9</v>
      </c>
      <c r="N36">
        <v>38.75</v>
      </c>
      <c r="S36">
        <v>36.99</v>
      </c>
      <c r="T36" s="7">
        <f>12-COUNTA(Tabela1[[#This Row],[REDE MAIS NOVA DESCOBERTA]:[CARREOUR NORTE SHOPPING]])</f>
        <v>5</v>
      </c>
      <c r="U36" s="8">
        <v>37.81</v>
      </c>
    </row>
    <row r="37" spans="1:21" x14ac:dyDescent="0.25">
      <c r="A37" s="1">
        <v>36</v>
      </c>
      <c r="B37" s="2">
        <v>2005652</v>
      </c>
      <c r="C37" s="2" t="s">
        <v>52</v>
      </c>
      <c r="D37" s="2" t="s">
        <v>48</v>
      </c>
      <c r="E37" s="10">
        <f>MIN(Tabela1[[#This Row],[REDE MAIS NOVA DESCOBERTA]:[CARREOUR NORTE SHOPPING]])</f>
        <v>14.9</v>
      </c>
      <c r="F37" s="10">
        <f>MAX(Tabela1[[#This Row],[REDE MAIS NOVA DESCOBERTA]:[CARREOUR NORTE SHOPPING]])</f>
        <v>18.89</v>
      </c>
      <c r="G37" s="10">
        <f>ROUND(AVERAGE(Tabela1[[#This Row],[REDE MAIS NOVA DESCOBERTA]:[CARREOUR NORTE SHOPPING]]),2)</f>
        <v>16.95</v>
      </c>
      <c r="J37">
        <v>16.98</v>
      </c>
      <c r="K37">
        <v>16.989999999999998</v>
      </c>
      <c r="N37">
        <v>18.89</v>
      </c>
      <c r="P37">
        <v>16.98</v>
      </c>
      <c r="S37">
        <v>14.9</v>
      </c>
      <c r="T37" s="7">
        <f>12-COUNTA(Tabela1[[#This Row],[REDE MAIS NOVA DESCOBERTA]:[CARREOUR NORTE SHOPPING]])</f>
        <v>7</v>
      </c>
      <c r="U37" s="8">
        <v>16.95</v>
      </c>
    </row>
    <row r="38" spans="1:21" x14ac:dyDescent="0.25">
      <c r="A38" s="1">
        <v>37</v>
      </c>
      <c r="B38" s="2">
        <v>2005663</v>
      </c>
      <c r="C38" s="2" t="s">
        <v>53</v>
      </c>
      <c r="D38" s="2" t="s">
        <v>48</v>
      </c>
      <c r="E38" s="10">
        <f>MIN(Tabela1[[#This Row],[REDE MAIS NOVA DESCOBERTA]:[CARREOUR NORTE SHOPPING]])</f>
        <v>15.99</v>
      </c>
      <c r="F38" s="10">
        <f>MAX(Tabela1[[#This Row],[REDE MAIS NOVA DESCOBERTA]:[CARREOUR NORTE SHOPPING]])</f>
        <v>15.99</v>
      </c>
      <c r="G38" s="10">
        <f>ROUND(AVERAGE(Tabela1[[#This Row],[REDE MAIS NOVA DESCOBERTA]:[CARREOUR NORTE SHOPPING]]),2)</f>
        <v>15.99</v>
      </c>
      <c r="K38">
        <v>15.99</v>
      </c>
      <c r="T38" s="7">
        <f>12-COUNTA(Tabela1[[#This Row],[REDE MAIS NOVA DESCOBERTA]:[CARREOUR NORTE SHOPPING]])</f>
        <v>11</v>
      </c>
      <c r="U38" s="8">
        <v>15.99</v>
      </c>
    </row>
    <row r="39" spans="1:21" x14ac:dyDescent="0.25">
      <c r="A39" s="1">
        <v>38</v>
      </c>
      <c r="B39" s="2">
        <v>250048</v>
      </c>
      <c r="C39" s="2" t="s">
        <v>54</v>
      </c>
      <c r="D39" s="2" t="s">
        <v>48</v>
      </c>
      <c r="E39" s="10">
        <f>MIN(Tabela1[[#This Row],[REDE MAIS NOVA DESCOBERTA]:[CARREOUR NORTE SHOPPING]])</f>
        <v>36.799999999999997</v>
      </c>
      <c r="F39" s="10">
        <f>MAX(Tabela1[[#This Row],[REDE MAIS NOVA DESCOBERTA]:[CARREOUR NORTE SHOPPING]])</f>
        <v>46.89</v>
      </c>
      <c r="G39" s="10">
        <f>ROUND(AVERAGE(Tabela1[[#This Row],[REDE MAIS NOVA DESCOBERTA]:[CARREOUR NORTE SHOPPING]]),2)</f>
        <v>40.840000000000003</v>
      </c>
      <c r="H39">
        <v>46.89</v>
      </c>
      <c r="I39">
        <v>41.99</v>
      </c>
      <c r="J39">
        <v>36.99</v>
      </c>
      <c r="K39">
        <v>39.99</v>
      </c>
      <c r="N39">
        <v>39.99</v>
      </c>
      <c r="O39">
        <v>39.99</v>
      </c>
      <c r="P39">
        <v>36.799999999999997</v>
      </c>
      <c r="Q39">
        <v>40.9</v>
      </c>
      <c r="R39">
        <v>42.99</v>
      </c>
      <c r="S39">
        <v>41.9</v>
      </c>
      <c r="T39" s="7">
        <f>12-COUNTA(Tabela1[[#This Row],[REDE MAIS NOVA DESCOBERTA]:[CARREOUR NORTE SHOPPING]])</f>
        <v>2</v>
      </c>
      <c r="U39" s="8">
        <v>40.840000000000003</v>
      </c>
    </row>
    <row r="40" spans="1:21" x14ac:dyDescent="0.25">
      <c r="A40" s="1">
        <v>39</v>
      </c>
      <c r="B40" s="2">
        <v>250868</v>
      </c>
      <c r="C40" s="2" t="s">
        <v>55</v>
      </c>
      <c r="D40" s="2" t="s">
        <v>48</v>
      </c>
      <c r="E40" s="10">
        <f>MIN(Tabela1[[#This Row],[REDE MAIS NOVA DESCOBERTA]:[CARREOUR NORTE SHOPPING]])</f>
        <v>38.99</v>
      </c>
      <c r="F40" s="10">
        <f>MAX(Tabela1[[#This Row],[REDE MAIS NOVA DESCOBERTA]:[CARREOUR NORTE SHOPPING]])</f>
        <v>44.9</v>
      </c>
      <c r="G40" s="10">
        <f>ROUND(AVERAGE(Tabela1[[#This Row],[REDE MAIS NOVA DESCOBERTA]:[CARREOUR NORTE SHOPPING]]),2)</f>
        <v>42.07</v>
      </c>
      <c r="H40">
        <v>44.9</v>
      </c>
      <c r="I40">
        <v>42.39</v>
      </c>
      <c r="J40">
        <v>39.99</v>
      </c>
      <c r="K40">
        <v>38.99</v>
      </c>
      <c r="M40">
        <v>41.99</v>
      </c>
      <c r="P40">
        <v>39.99</v>
      </c>
      <c r="Q40">
        <v>43.99</v>
      </c>
      <c r="R40">
        <v>43.99</v>
      </c>
      <c r="S40">
        <v>42.39</v>
      </c>
      <c r="T40" s="7">
        <f>12-COUNTA(Tabela1[[#This Row],[REDE MAIS NOVA DESCOBERTA]:[CARREOUR NORTE SHOPPING]])</f>
        <v>3</v>
      </c>
      <c r="U40" s="8">
        <v>42.07</v>
      </c>
    </row>
    <row r="41" spans="1:21" x14ac:dyDescent="0.25">
      <c r="A41" s="1">
        <v>40</v>
      </c>
      <c r="B41" s="2">
        <v>2000654</v>
      </c>
      <c r="C41" s="2" t="s">
        <v>56</v>
      </c>
      <c r="D41" s="2" t="s">
        <v>57</v>
      </c>
      <c r="E41" s="10">
        <f>MIN(Tabela1[[#This Row],[REDE MAIS NOVA DESCOBERTA]:[CARREOUR NORTE SHOPPING]])</f>
        <v>1.79</v>
      </c>
      <c r="F41" s="10">
        <f>MAX(Tabela1[[#This Row],[REDE MAIS NOVA DESCOBERTA]:[CARREOUR NORTE SHOPPING]])</f>
        <v>2.29</v>
      </c>
      <c r="G41" s="10">
        <f>ROUND(AVERAGE(Tabela1[[#This Row],[REDE MAIS NOVA DESCOBERTA]:[CARREOUR NORTE SHOPPING]]),2)</f>
        <v>1.96</v>
      </c>
      <c r="H41">
        <v>2.29</v>
      </c>
      <c r="I41">
        <v>1.79</v>
      </c>
      <c r="L41">
        <v>1.99</v>
      </c>
      <c r="M41">
        <v>1.99</v>
      </c>
      <c r="O41">
        <v>1.99</v>
      </c>
      <c r="P41">
        <v>1.79</v>
      </c>
      <c r="Q41">
        <v>1.99</v>
      </c>
      <c r="R41">
        <v>2.0499999999999998</v>
      </c>
      <c r="S41">
        <v>1.79</v>
      </c>
      <c r="T41" s="7">
        <f>12-COUNTA(Tabela1[[#This Row],[REDE MAIS NOVA DESCOBERTA]:[CARREOUR NORTE SHOPPING]])</f>
        <v>3</v>
      </c>
      <c r="U41" s="8">
        <v>1.96</v>
      </c>
    </row>
    <row r="42" spans="1:21" x14ac:dyDescent="0.25">
      <c r="A42" s="1">
        <v>41</v>
      </c>
      <c r="B42" s="2">
        <v>2000660</v>
      </c>
      <c r="C42" s="2" t="s">
        <v>58</v>
      </c>
      <c r="D42" s="2" t="s">
        <v>57</v>
      </c>
      <c r="E42" s="10">
        <f>MIN(Tabela1[[#This Row],[REDE MAIS NOVA DESCOBERTA]:[CARREOUR NORTE SHOPPING]])</f>
        <v>1.99</v>
      </c>
      <c r="F42" s="10">
        <f>MAX(Tabela1[[#This Row],[REDE MAIS NOVA DESCOBERTA]:[CARREOUR NORTE SHOPPING]])</f>
        <v>2.29</v>
      </c>
      <c r="G42" s="10">
        <f>ROUND(AVERAGE(Tabela1[[#This Row],[REDE MAIS NOVA DESCOBERTA]:[CARREOUR NORTE SHOPPING]]),2)</f>
        <v>2.09</v>
      </c>
      <c r="I42">
        <v>2.09</v>
      </c>
      <c r="K42">
        <v>1.99</v>
      </c>
      <c r="N42">
        <v>1.99</v>
      </c>
      <c r="P42">
        <v>2.29</v>
      </c>
      <c r="T42" s="7">
        <f>12-COUNTA(Tabela1[[#This Row],[REDE MAIS NOVA DESCOBERTA]:[CARREOUR NORTE SHOPPING]])</f>
        <v>8</v>
      </c>
      <c r="U42" s="8">
        <v>2.09</v>
      </c>
    </row>
    <row r="43" spans="1:21" x14ac:dyDescent="0.25">
      <c r="A43" s="1">
        <v>42</v>
      </c>
      <c r="B43" s="2">
        <v>2009656</v>
      </c>
      <c r="C43" s="2" t="s">
        <v>59</v>
      </c>
      <c r="D43" s="2" t="s">
        <v>57</v>
      </c>
      <c r="E43" s="10">
        <f>MIN(Tabela1[[#This Row],[REDE MAIS NOVA DESCOBERTA]:[CARREOUR NORTE SHOPPING]])</f>
        <v>3.19</v>
      </c>
      <c r="F43" s="10">
        <f>MAX(Tabela1[[#This Row],[REDE MAIS NOVA DESCOBERTA]:[CARREOUR NORTE SHOPPING]])</f>
        <v>4.49</v>
      </c>
      <c r="G43" s="10">
        <f>ROUND(AVERAGE(Tabela1[[#This Row],[REDE MAIS NOVA DESCOBERTA]:[CARREOUR NORTE SHOPPING]]),2)</f>
        <v>3.66</v>
      </c>
      <c r="H43">
        <v>3.99</v>
      </c>
      <c r="I43">
        <v>3.19</v>
      </c>
      <c r="J43">
        <v>3.98</v>
      </c>
      <c r="K43">
        <v>3.49</v>
      </c>
      <c r="L43">
        <v>3.59</v>
      </c>
      <c r="M43">
        <v>4.49</v>
      </c>
      <c r="N43">
        <v>3.49</v>
      </c>
      <c r="O43">
        <v>3.59</v>
      </c>
      <c r="P43">
        <v>3.29</v>
      </c>
      <c r="Q43">
        <v>3.49</v>
      </c>
      <c r="T43" s="7">
        <f>12-COUNTA(Tabela1[[#This Row],[REDE MAIS NOVA DESCOBERTA]:[CARREOUR NORTE SHOPPING]])</f>
        <v>2</v>
      </c>
      <c r="U43" s="8">
        <v>3.66</v>
      </c>
    </row>
    <row r="44" spans="1:21" x14ac:dyDescent="0.25">
      <c r="A44" s="1">
        <v>43</v>
      </c>
      <c r="B44" s="2">
        <v>2009927</v>
      </c>
      <c r="C44" s="2" t="s">
        <v>60</v>
      </c>
      <c r="D44" s="2" t="s">
        <v>57</v>
      </c>
      <c r="E44" s="10">
        <f>MIN(Tabela1[[#This Row],[REDE MAIS NOVA DESCOBERTA]:[CARREOUR NORTE SHOPPING]])</f>
        <v>1.99</v>
      </c>
      <c r="F44" s="10">
        <f>MAX(Tabela1[[#This Row],[REDE MAIS NOVA DESCOBERTA]:[CARREOUR NORTE SHOPPING]])</f>
        <v>2.59</v>
      </c>
      <c r="G44" s="10">
        <f>ROUND(AVERAGE(Tabela1[[#This Row],[REDE MAIS NOVA DESCOBERTA]:[CARREOUR NORTE SHOPPING]]),2)</f>
        <v>2.36</v>
      </c>
      <c r="H44">
        <v>2.59</v>
      </c>
      <c r="J44">
        <v>2.29</v>
      </c>
      <c r="K44">
        <v>2.29</v>
      </c>
      <c r="L44">
        <v>2.4900000000000002</v>
      </c>
      <c r="M44">
        <v>2.4900000000000002</v>
      </c>
      <c r="N44">
        <v>2.29</v>
      </c>
      <c r="O44">
        <v>2.48</v>
      </c>
      <c r="P44">
        <v>2.29</v>
      </c>
      <c r="Q44">
        <v>2.39</v>
      </c>
      <c r="R44">
        <v>1.99</v>
      </c>
      <c r="T44" s="7">
        <f>12-COUNTA(Tabela1[[#This Row],[REDE MAIS NOVA DESCOBERTA]:[CARREOUR NORTE SHOPPING]])</f>
        <v>2</v>
      </c>
      <c r="U44" s="8">
        <v>2.36</v>
      </c>
    </row>
    <row r="45" spans="1:21" x14ac:dyDescent="0.25">
      <c r="A45" s="1">
        <v>44</v>
      </c>
      <c r="B45" s="2">
        <v>2009936</v>
      </c>
      <c r="C45" s="2" t="s">
        <v>61</v>
      </c>
      <c r="D45" s="2" t="s">
        <v>57</v>
      </c>
      <c r="E45" s="10">
        <f>MIN(Tabela1[[#This Row],[REDE MAIS NOVA DESCOBERTA]:[CARREOUR NORTE SHOPPING]])</f>
        <v>2.4900000000000002</v>
      </c>
      <c r="F45" s="10">
        <f>MAX(Tabela1[[#This Row],[REDE MAIS NOVA DESCOBERTA]:[CARREOUR NORTE SHOPPING]])</f>
        <v>3.79</v>
      </c>
      <c r="G45" s="10">
        <f>ROUND(AVERAGE(Tabela1[[#This Row],[REDE MAIS NOVA DESCOBERTA]:[CARREOUR NORTE SHOPPING]]),2)</f>
        <v>3.25</v>
      </c>
      <c r="H45">
        <v>3.79</v>
      </c>
      <c r="J45">
        <v>3.19</v>
      </c>
      <c r="K45">
        <v>2.99</v>
      </c>
      <c r="L45">
        <v>3.39</v>
      </c>
      <c r="M45">
        <v>3.59</v>
      </c>
      <c r="N45">
        <v>2.99</v>
      </c>
      <c r="O45">
        <v>3.39</v>
      </c>
      <c r="P45">
        <v>2.4900000000000002</v>
      </c>
      <c r="Q45">
        <v>2.99</v>
      </c>
      <c r="R45">
        <v>3.69</v>
      </c>
      <c r="T45" s="7">
        <f>12-COUNTA(Tabela1[[#This Row],[REDE MAIS NOVA DESCOBERTA]:[CARREOUR NORTE SHOPPING]])</f>
        <v>2</v>
      </c>
      <c r="U45" s="8">
        <v>3.25</v>
      </c>
    </row>
    <row r="46" spans="1:21" x14ac:dyDescent="0.25">
      <c r="A46" s="1">
        <v>45</v>
      </c>
      <c r="B46" s="2">
        <v>2010761</v>
      </c>
      <c r="C46" s="2" t="s">
        <v>62</v>
      </c>
      <c r="D46" s="2" t="s">
        <v>57</v>
      </c>
      <c r="E46" s="10">
        <f>MIN(Tabela1[[#This Row],[REDE MAIS NOVA DESCOBERTA]:[CARREOUR NORTE SHOPPING]])</f>
        <v>2.29</v>
      </c>
      <c r="F46" s="10">
        <f>MAX(Tabela1[[#This Row],[REDE MAIS NOVA DESCOBERTA]:[CARREOUR NORTE SHOPPING]])</f>
        <v>2.29</v>
      </c>
      <c r="G46" s="10">
        <f>ROUND(AVERAGE(Tabela1[[#This Row],[REDE MAIS NOVA DESCOBERTA]:[CARREOUR NORTE SHOPPING]]),2)</f>
        <v>2.29</v>
      </c>
      <c r="K46">
        <v>2.29</v>
      </c>
      <c r="N46">
        <v>2.29</v>
      </c>
      <c r="T46" s="7">
        <f>12-COUNTA(Tabela1[[#This Row],[REDE MAIS NOVA DESCOBERTA]:[CARREOUR NORTE SHOPPING]])</f>
        <v>10</v>
      </c>
      <c r="U46" s="8">
        <v>2.29</v>
      </c>
    </row>
    <row r="47" spans="1:21" x14ac:dyDescent="0.25">
      <c r="A47" s="1">
        <v>46</v>
      </c>
      <c r="B47" s="2">
        <v>2011753</v>
      </c>
      <c r="C47" s="2" t="s">
        <v>63</v>
      </c>
      <c r="D47" s="2" t="s">
        <v>57</v>
      </c>
      <c r="E47" s="10">
        <f>MIN(Tabela1[[#This Row],[REDE MAIS NOVA DESCOBERTA]:[CARREOUR NORTE SHOPPING]])</f>
        <v>10.98</v>
      </c>
      <c r="F47" s="10">
        <f>MAX(Tabela1[[#This Row],[REDE MAIS NOVA DESCOBERTA]:[CARREOUR NORTE SHOPPING]])</f>
        <v>14.99</v>
      </c>
      <c r="G47" s="10">
        <f>ROUND(AVERAGE(Tabela1[[#This Row],[REDE MAIS NOVA DESCOBERTA]:[CARREOUR NORTE SHOPPING]]),2)</f>
        <v>12.19</v>
      </c>
      <c r="H47">
        <v>12.99</v>
      </c>
      <c r="J47">
        <v>11.68</v>
      </c>
      <c r="K47">
        <v>10.99</v>
      </c>
      <c r="M47">
        <v>10.98</v>
      </c>
      <c r="N47">
        <v>14.99</v>
      </c>
      <c r="P47">
        <v>11.68</v>
      </c>
      <c r="Q47">
        <v>12.98</v>
      </c>
      <c r="R47">
        <v>11.19</v>
      </c>
      <c r="T47" s="7">
        <f>12-COUNTA(Tabela1[[#This Row],[REDE MAIS NOVA DESCOBERTA]:[CARREOUR NORTE SHOPPING]])</f>
        <v>4</v>
      </c>
      <c r="U47" s="8">
        <v>12.19</v>
      </c>
    </row>
    <row r="48" spans="1:21" x14ac:dyDescent="0.25">
      <c r="A48" s="1">
        <v>47</v>
      </c>
      <c r="B48" s="2">
        <v>2016300</v>
      </c>
      <c r="C48" s="2" t="s">
        <v>64</v>
      </c>
      <c r="D48" s="2" t="s">
        <v>57</v>
      </c>
      <c r="E48" s="10">
        <f>MIN(Tabela1[[#This Row],[REDE MAIS NOVA DESCOBERTA]:[CARREOUR NORTE SHOPPING]])</f>
        <v>1.69</v>
      </c>
      <c r="F48" s="10">
        <f>MAX(Tabela1[[#This Row],[REDE MAIS NOVA DESCOBERTA]:[CARREOUR NORTE SHOPPING]])</f>
        <v>2.19</v>
      </c>
      <c r="G48" s="10">
        <f>ROUND(AVERAGE(Tabela1[[#This Row],[REDE MAIS NOVA DESCOBERTA]:[CARREOUR NORTE SHOPPING]]),2)</f>
        <v>1.91</v>
      </c>
      <c r="H48">
        <v>2.19</v>
      </c>
      <c r="I48">
        <v>1.89</v>
      </c>
      <c r="J48">
        <v>1.98</v>
      </c>
      <c r="K48">
        <v>1.69</v>
      </c>
      <c r="L48">
        <v>1.95</v>
      </c>
      <c r="M48">
        <v>2.09</v>
      </c>
      <c r="N48">
        <v>1.69</v>
      </c>
      <c r="O48">
        <v>1.95</v>
      </c>
      <c r="P48">
        <v>1.98</v>
      </c>
      <c r="Q48">
        <v>1.69</v>
      </c>
      <c r="S48">
        <v>1.89</v>
      </c>
      <c r="T48" s="7">
        <f>12-COUNTA(Tabela1[[#This Row],[REDE MAIS NOVA DESCOBERTA]:[CARREOUR NORTE SHOPPING]])</f>
        <v>1</v>
      </c>
      <c r="U48" s="8">
        <v>1.91</v>
      </c>
    </row>
    <row r="49" spans="1:21" x14ac:dyDescent="0.25">
      <c r="A49" s="1">
        <v>48</v>
      </c>
      <c r="B49" s="2">
        <v>251202</v>
      </c>
      <c r="C49" s="2" t="s">
        <v>65</v>
      </c>
      <c r="D49" s="2" t="s">
        <v>66</v>
      </c>
      <c r="E49" s="10">
        <f>MIN(Tabela1[[#This Row],[REDE MAIS NOVA DESCOBERTA]:[CARREOUR NORTE SHOPPING]])</f>
        <v>1.39</v>
      </c>
      <c r="F49" s="10">
        <f>MAX(Tabela1[[#This Row],[REDE MAIS NOVA DESCOBERTA]:[CARREOUR NORTE SHOPPING]])</f>
        <v>3.39</v>
      </c>
      <c r="G49" s="10">
        <f>ROUND(AVERAGE(Tabela1[[#This Row],[REDE MAIS NOVA DESCOBERTA]:[CARREOUR NORTE SHOPPING]]),2)</f>
        <v>2.34</v>
      </c>
      <c r="H49">
        <v>1.69</v>
      </c>
      <c r="I49">
        <v>1.39</v>
      </c>
      <c r="J49">
        <v>2.4900000000000002</v>
      </c>
      <c r="K49">
        <v>3.39</v>
      </c>
      <c r="L49">
        <v>3.29</v>
      </c>
      <c r="M49">
        <v>1.99</v>
      </c>
      <c r="N49">
        <v>3.39</v>
      </c>
      <c r="O49">
        <v>2.4900000000000002</v>
      </c>
      <c r="P49">
        <v>2.29</v>
      </c>
      <c r="Q49">
        <v>2.59</v>
      </c>
      <c r="R49">
        <v>1.69</v>
      </c>
      <c r="S49">
        <v>1.39</v>
      </c>
      <c r="T49" s="7">
        <f>12-COUNTA(Tabela1[[#This Row],[REDE MAIS NOVA DESCOBERTA]:[CARREOUR NORTE SHOPPING]])</f>
        <v>0</v>
      </c>
      <c r="U49" s="8">
        <v>2.34</v>
      </c>
    </row>
    <row r="50" spans="1:21" x14ac:dyDescent="0.25">
      <c r="A50" s="1">
        <v>49</v>
      </c>
      <c r="B50" s="2">
        <v>253827</v>
      </c>
      <c r="C50" s="2" t="s">
        <v>67</v>
      </c>
      <c r="D50" s="2" t="s">
        <v>66</v>
      </c>
      <c r="E50" s="10">
        <f>MIN(Tabela1[[#This Row],[REDE MAIS NOVA DESCOBERTA]:[CARREOUR NORTE SHOPPING]])</f>
        <v>1.99</v>
      </c>
      <c r="F50" s="10">
        <f>MAX(Tabela1[[#This Row],[REDE MAIS NOVA DESCOBERTA]:[CARREOUR NORTE SHOPPING]])</f>
        <v>5.19</v>
      </c>
      <c r="G50" s="10">
        <f>ROUND(AVERAGE(Tabela1[[#This Row],[REDE MAIS NOVA DESCOBERTA]:[CARREOUR NORTE SHOPPING]]),2)</f>
        <v>3.54</v>
      </c>
      <c r="H50">
        <v>1.99</v>
      </c>
      <c r="I50">
        <v>3.59</v>
      </c>
      <c r="J50">
        <v>3.59</v>
      </c>
      <c r="K50">
        <v>3.59</v>
      </c>
      <c r="L50">
        <v>5.19</v>
      </c>
      <c r="M50">
        <v>3.49</v>
      </c>
      <c r="N50">
        <v>4.29</v>
      </c>
      <c r="O50">
        <v>5.19</v>
      </c>
      <c r="P50">
        <v>3.69</v>
      </c>
      <c r="Q50">
        <v>1.99</v>
      </c>
      <c r="R50">
        <v>2.29</v>
      </c>
      <c r="S50">
        <v>3.59</v>
      </c>
      <c r="T50" s="7">
        <f>12-COUNTA(Tabela1[[#This Row],[REDE MAIS NOVA DESCOBERTA]:[CARREOUR NORTE SHOPPING]])</f>
        <v>0</v>
      </c>
      <c r="U50" s="8">
        <v>3.54</v>
      </c>
    </row>
    <row r="51" spans="1:21" x14ac:dyDescent="0.25">
      <c r="A51" s="1">
        <v>50</v>
      </c>
      <c r="B51" s="2">
        <v>250007</v>
      </c>
      <c r="C51" s="2" t="s">
        <v>68</v>
      </c>
      <c r="D51" s="2" t="s">
        <v>66</v>
      </c>
      <c r="E51" s="10">
        <f>MIN(Tabela1[[#This Row],[REDE MAIS NOVA DESCOBERTA]:[CARREOUR NORTE SHOPPING]])</f>
        <v>3.49</v>
      </c>
      <c r="F51" s="10">
        <f>MAX(Tabela1[[#This Row],[REDE MAIS NOVA DESCOBERTA]:[CARREOUR NORTE SHOPPING]])</f>
        <v>3.89</v>
      </c>
      <c r="G51" s="10">
        <f>ROUND(AVERAGE(Tabela1[[#This Row],[REDE MAIS NOVA DESCOBERTA]:[CARREOUR NORTE SHOPPING]]),2)</f>
        <v>3.62</v>
      </c>
      <c r="I51">
        <v>3.49</v>
      </c>
      <c r="J51">
        <v>3.49</v>
      </c>
      <c r="K51">
        <v>3.49</v>
      </c>
      <c r="L51">
        <v>3.89</v>
      </c>
      <c r="M51">
        <v>3.79</v>
      </c>
      <c r="N51">
        <v>3.49</v>
      </c>
      <c r="O51">
        <v>3.89</v>
      </c>
      <c r="P51">
        <v>3.59</v>
      </c>
      <c r="Q51">
        <v>3.69</v>
      </c>
      <c r="R51">
        <v>3.49</v>
      </c>
      <c r="S51">
        <v>3.49</v>
      </c>
      <c r="T51" s="7">
        <f>12-COUNTA(Tabela1[[#This Row],[REDE MAIS NOVA DESCOBERTA]:[CARREOUR NORTE SHOPPING]])</f>
        <v>1</v>
      </c>
      <c r="U51" s="8">
        <v>3.62</v>
      </c>
    </row>
    <row r="52" spans="1:21" x14ac:dyDescent="0.25">
      <c r="A52" s="1">
        <v>51</v>
      </c>
      <c r="B52" s="2">
        <v>250005</v>
      </c>
      <c r="C52" s="2" t="s">
        <v>69</v>
      </c>
      <c r="D52" s="2" t="s">
        <v>66</v>
      </c>
      <c r="E52" s="10">
        <f>MIN(Tabela1[[#This Row],[REDE MAIS NOVA DESCOBERTA]:[CARREOUR NORTE SHOPPING]])</f>
        <v>4.49</v>
      </c>
      <c r="F52" s="10">
        <f>MAX(Tabela1[[#This Row],[REDE MAIS NOVA DESCOBERTA]:[CARREOUR NORTE SHOPPING]])</f>
        <v>6.69</v>
      </c>
      <c r="G52" s="10">
        <f>ROUND(AVERAGE(Tabela1[[#This Row],[REDE MAIS NOVA DESCOBERTA]:[CARREOUR NORTE SHOPPING]]),2)</f>
        <v>5.5</v>
      </c>
      <c r="H52">
        <v>6.69</v>
      </c>
      <c r="I52">
        <v>5.49</v>
      </c>
      <c r="J52">
        <v>5.98</v>
      </c>
      <c r="K52">
        <v>4.49</v>
      </c>
      <c r="L52">
        <v>6.29</v>
      </c>
      <c r="M52">
        <v>5.99</v>
      </c>
      <c r="N52">
        <v>4.49</v>
      </c>
      <c r="O52">
        <v>4.49</v>
      </c>
      <c r="P52">
        <v>5.98</v>
      </c>
      <c r="Q52">
        <v>5.59</v>
      </c>
      <c r="R52">
        <v>4.99</v>
      </c>
      <c r="S52">
        <v>5.49</v>
      </c>
      <c r="T52" s="7">
        <f>12-COUNTA(Tabela1[[#This Row],[REDE MAIS NOVA DESCOBERTA]:[CARREOUR NORTE SHOPPING]])</f>
        <v>0</v>
      </c>
      <c r="U52" s="8">
        <v>5.5</v>
      </c>
    </row>
    <row r="53" spans="1:21" x14ac:dyDescent="0.25">
      <c r="A53" s="1">
        <v>52</v>
      </c>
      <c r="B53" s="2">
        <v>250004</v>
      </c>
      <c r="C53" s="2" t="s">
        <v>70</v>
      </c>
      <c r="D53" s="2" t="s">
        <v>66</v>
      </c>
      <c r="E53" s="10">
        <f>MIN(Tabela1[[#This Row],[REDE MAIS NOVA DESCOBERTA]:[CARREOUR NORTE SHOPPING]])</f>
        <v>1.39</v>
      </c>
      <c r="F53" s="10">
        <f>MAX(Tabela1[[#This Row],[REDE MAIS NOVA DESCOBERTA]:[CARREOUR NORTE SHOPPING]])</f>
        <v>2.99</v>
      </c>
      <c r="G53" s="10">
        <f>ROUND(AVERAGE(Tabela1[[#This Row],[REDE MAIS NOVA DESCOBERTA]:[CARREOUR NORTE SHOPPING]]),2)</f>
        <v>2.38</v>
      </c>
      <c r="H53">
        <v>2.4900000000000002</v>
      </c>
      <c r="I53">
        <v>2.99</v>
      </c>
      <c r="J53">
        <v>2.4900000000000002</v>
      </c>
      <c r="K53">
        <v>2.09</v>
      </c>
      <c r="L53">
        <v>2.59</v>
      </c>
      <c r="M53">
        <v>2.4900000000000002</v>
      </c>
      <c r="N53">
        <v>2.09</v>
      </c>
      <c r="O53">
        <v>2.29</v>
      </c>
      <c r="P53">
        <v>2.4900000000000002</v>
      </c>
      <c r="Q53">
        <v>2.19</v>
      </c>
      <c r="R53">
        <v>1.39</v>
      </c>
      <c r="S53">
        <v>2.99</v>
      </c>
      <c r="T53" s="7">
        <f>12-COUNTA(Tabela1[[#This Row],[REDE MAIS NOVA DESCOBERTA]:[CARREOUR NORTE SHOPPING]])</f>
        <v>0</v>
      </c>
      <c r="U53" s="8">
        <v>2.38</v>
      </c>
    </row>
    <row r="54" spans="1:21" x14ac:dyDescent="0.25">
      <c r="A54" s="1">
        <v>53</v>
      </c>
      <c r="B54" s="2">
        <v>251277</v>
      </c>
      <c r="C54" s="2" t="s">
        <v>71</v>
      </c>
      <c r="D54" s="2" t="s">
        <v>66</v>
      </c>
      <c r="E54" s="10">
        <f>MIN(Tabela1[[#This Row],[REDE MAIS NOVA DESCOBERTA]:[CARREOUR NORTE SHOPPING]])</f>
        <v>1.29</v>
      </c>
      <c r="F54" s="10">
        <f>MAX(Tabela1[[#This Row],[REDE MAIS NOVA DESCOBERTA]:[CARREOUR NORTE SHOPPING]])</f>
        <v>2.29</v>
      </c>
      <c r="G54" s="10">
        <f>ROUND(AVERAGE(Tabela1[[#This Row],[REDE MAIS NOVA DESCOBERTA]:[CARREOUR NORTE SHOPPING]]),2)</f>
        <v>1.88</v>
      </c>
      <c r="H54">
        <v>1.69</v>
      </c>
      <c r="I54">
        <v>1.49</v>
      </c>
      <c r="J54">
        <v>1.89</v>
      </c>
      <c r="K54">
        <v>2.29</v>
      </c>
      <c r="L54">
        <v>2.19</v>
      </c>
      <c r="M54">
        <v>1.29</v>
      </c>
      <c r="N54">
        <v>2.29</v>
      </c>
      <c r="O54">
        <v>2.19</v>
      </c>
      <c r="P54">
        <v>1.89</v>
      </c>
      <c r="R54">
        <v>1.49</v>
      </c>
      <c r="S54">
        <v>1.99</v>
      </c>
      <c r="T54" s="7">
        <f>12-COUNTA(Tabela1[[#This Row],[REDE MAIS NOVA DESCOBERTA]:[CARREOUR NORTE SHOPPING]])</f>
        <v>1</v>
      </c>
      <c r="U54" s="8">
        <v>1.88</v>
      </c>
    </row>
    <row r="55" spans="1:21" x14ac:dyDescent="0.25">
      <c r="A55" s="1">
        <v>54</v>
      </c>
      <c r="B55" s="2">
        <v>250015</v>
      </c>
      <c r="C55" s="2" t="s">
        <v>72</v>
      </c>
      <c r="D55" s="2" t="s">
        <v>66</v>
      </c>
      <c r="E55" s="10">
        <f>MIN(Tabela1[[#This Row],[REDE MAIS NOVA DESCOBERTA]:[CARREOUR NORTE SHOPPING]])</f>
        <v>1.99</v>
      </c>
      <c r="F55" s="10">
        <f>MAX(Tabela1[[#This Row],[REDE MAIS NOVA DESCOBERTA]:[CARREOUR NORTE SHOPPING]])</f>
        <v>4.99</v>
      </c>
      <c r="G55" s="10">
        <f>ROUND(AVERAGE(Tabela1[[#This Row],[REDE MAIS NOVA DESCOBERTA]:[CARREOUR NORTE SHOPPING]]),2)</f>
        <v>2.95</v>
      </c>
      <c r="H55">
        <v>2.99</v>
      </c>
      <c r="I55">
        <v>2.19</v>
      </c>
      <c r="J55">
        <v>3.49</v>
      </c>
      <c r="K55">
        <v>2.79</v>
      </c>
      <c r="L55">
        <v>3.99</v>
      </c>
      <c r="M55">
        <v>2.4900000000000002</v>
      </c>
      <c r="N55">
        <v>2.79</v>
      </c>
      <c r="O55">
        <v>4.99</v>
      </c>
      <c r="P55">
        <v>3.49</v>
      </c>
      <c r="Q55">
        <v>1.99</v>
      </c>
      <c r="R55">
        <v>1.99</v>
      </c>
      <c r="S55">
        <v>2.19</v>
      </c>
      <c r="T55" s="7">
        <f>12-COUNTA(Tabela1[[#This Row],[REDE MAIS NOVA DESCOBERTA]:[CARREOUR NORTE SHOPPING]])</f>
        <v>0</v>
      </c>
      <c r="U55" s="8">
        <v>2.95</v>
      </c>
    </row>
    <row r="56" spans="1:21" x14ac:dyDescent="0.25">
      <c r="A56" s="1">
        <v>55</v>
      </c>
      <c r="B56" s="2">
        <v>251292</v>
      </c>
      <c r="C56" s="2" t="s">
        <v>73</v>
      </c>
      <c r="D56" s="2" t="s">
        <v>66</v>
      </c>
      <c r="E56" s="10">
        <f>MIN(Tabela1[[#This Row],[REDE MAIS NOVA DESCOBERTA]:[CARREOUR NORTE SHOPPING]])</f>
        <v>1.19</v>
      </c>
      <c r="F56" s="10">
        <f>MAX(Tabela1[[#This Row],[REDE MAIS NOVA DESCOBERTA]:[CARREOUR NORTE SHOPPING]])</f>
        <v>2.89</v>
      </c>
      <c r="G56" s="10">
        <f>ROUND(AVERAGE(Tabela1[[#This Row],[REDE MAIS NOVA DESCOBERTA]:[CARREOUR NORTE SHOPPING]]),2)</f>
        <v>1.69</v>
      </c>
      <c r="H56">
        <v>1.3</v>
      </c>
      <c r="I56">
        <v>1.39</v>
      </c>
      <c r="J56">
        <v>1.98</v>
      </c>
      <c r="K56">
        <v>2.89</v>
      </c>
      <c r="L56">
        <v>1.99</v>
      </c>
      <c r="M56">
        <v>1.29</v>
      </c>
      <c r="N56">
        <v>1.39</v>
      </c>
      <c r="O56">
        <v>1.99</v>
      </c>
      <c r="P56">
        <v>1.98</v>
      </c>
      <c r="Q56">
        <v>1.19</v>
      </c>
      <c r="R56">
        <v>1.49</v>
      </c>
      <c r="S56">
        <v>1.39</v>
      </c>
      <c r="T56" s="7">
        <f>12-COUNTA(Tabela1[[#This Row],[REDE MAIS NOVA DESCOBERTA]:[CARREOUR NORTE SHOPPING]])</f>
        <v>0</v>
      </c>
      <c r="U56" s="8">
        <v>1.69</v>
      </c>
    </row>
    <row r="57" spans="1:21" x14ac:dyDescent="0.25">
      <c r="A57" s="1">
        <v>56</v>
      </c>
      <c r="B57" s="2">
        <v>250017</v>
      </c>
      <c r="C57" s="2" t="s">
        <v>74</v>
      </c>
      <c r="D57" s="2" t="s">
        <v>66</v>
      </c>
      <c r="E57" s="10">
        <f>MIN(Tabela1[[#This Row],[REDE MAIS NOVA DESCOBERTA]:[CARREOUR NORTE SHOPPING]])</f>
        <v>2.23</v>
      </c>
      <c r="F57" s="10">
        <f>MAX(Tabela1[[#This Row],[REDE MAIS NOVA DESCOBERTA]:[CARREOUR NORTE SHOPPING]])</f>
        <v>4.75</v>
      </c>
      <c r="G57" s="10">
        <f>ROUND(AVERAGE(Tabela1[[#This Row],[REDE MAIS NOVA DESCOBERTA]:[CARREOUR NORTE SHOPPING]]),2)</f>
        <v>2.81</v>
      </c>
      <c r="H57">
        <v>2.4900000000000002</v>
      </c>
      <c r="I57">
        <v>2.59</v>
      </c>
      <c r="J57">
        <v>3.49</v>
      </c>
      <c r="K57">
        <v>2.59</v>
      </c>
      <c r="L57">
        <v>2.4500000000000002</v>
      </c>
      <c r="M57">
        <v>2.39</v>
      </c>
      <c r="N57">
        <v>2.23</v>
      </c>
      <c r="O57">
        <v>2.4500000000000002</v>
      </c>
      <c r="P57">
        <v>3.49</v>
      </c>
      <c r="Q57">
        <v>2.39</v>
      </c>
      <c r="R57">
        <v>2.39</v>
      </c>
      <c r="S57">
        <v>4.75</v>
      </c>
      <c r="T57" s="7">
        <f>12-COUNTA(Tabela1[[#This Row],[REDE MAIS NOVA DESCOBERTA]:[CARREOUR NORTE SHOPPING]])</f>
        <v>0</v>
      </c>
      <c r="U57" s="8">
        <v>2.81</v>
      </c>
    </row>
    <row r="58" spans="1:21" x14ac:dyDescent="0.25">
      <c r="A58" s="1">
        <v>57</v>
      </c>
      <c r="B58" s="2">
        <v>250001</v>
      </c>
      <c r="C58" s="2" t="s">
        <v>75</v>
      </c>
      <c r="D58" s="2" t="s">
        <v>66</v>
      </c>
      <c r="E58" s="10">
        <f>MIN(Tabela1[[#This Row],[REDE MAIS NOVA DESCOBERTA]:[CARREOUR NORTE SHOPPING]])</f>
        <v>1.89</v>
      </c>
      <c r="F58" s="10">
        <f>MAX(Tabela1[[#This Row],[REDE MAIS NOVA DESCOBERTA]:[CARREOUR NORTE SHOPPING]])</f>
        <v>3.89</v>
      </c>
      <c r="G58" s="10">
        <f>ROUND(AVERAGE(Tabela1[[#This Row],[REDE MAIS NOVA DESCOBERTA]:[CARREOUR NORTE SHOPPING]]),2)</f>
        <v>3.06</v>
      </c>
      <c r="H58">
        <v>2.99</v>
      </c>
      <c r="I58">
        <v>3.89</v>
      </c>
      <c r="J58">
        <v>2.59</v>
      </c>
      <c r="K58">
        <v>2.79</v>
      </c>
      <c r="L58">
        <v>3.85</v>
      </c>
      <c r="M58">
        <v>2.99</v>
      </c>
      <c r="N58">
        <v>2.79</v>
      </c>
      <c r="O58">
        <v>3.89</v>
      </c>
      <c r="P58">
        <v>2.59</v>
      </c>
      <c r="Q58">
        <v>2.59</v>
      </c>
      <c r="R58">
        <v>1.89</v>
      </c>
      <c r="S58">
        <v>3.89</v>
      </c>
      <c r="T58" s="7">
        <f>12-COUNTA(Tabela1[[#This Row],[REDE MAIS NOVA DESCOBERTA]:[CARREOUR NORTE SHOPPING]])</f>
        <v>0</v>
      </c>
      <c r="U58" s="8">
        <v>3.06</v>
      </c>
    </row>
    <row r="59" spans="1:21" x14ac:dyDescent="0.25">
      <c r="A59" s="1">
        <v>58</v>
      </c>
      <c r="B59" s="2">
        <v>250006</v>
      </c>
      <c r="C59" s="2" t="s">
        <v>76</v>
      </c>
      <c r="D59" s="2" t="s">
        <v>66</v>
      </c>
      <c r="E59" s="10">
        <f>MIN(Tabela1[[#This Row],[REDE MAIS NOVA DESCOBERTA]:[CARREOUR NORTE SHOPPING]])</f>
        <v>2.98</v>
      </c>
      <c r="F59" s="10">
        <f>MAX(Tabela1[[#This Row],[REDE MAIS NOVA DESCOBERTA]:[CARREOUR NORTE SHOPPING]])</f>
        <v>4.99</v>
      </c>
      <c r="G59" s="10">
        <f>ROUND(AVERAGE(Tabela1[[#This Row],[REDE MAIS NOVA DESCOBERTA]:[CARREOUR NORTE SHOPPING]]),2)</f>
        <v>3.59</v>
      </c>
      <c r="H59">
        <v>3.99</v>
      </c>
      <c r="I59">
        <v>2.99</v>
      </c>
      <c r="J59">
        <v>3.29</v>
      </c>
      <c r="K59">
        <v>2.98</v>
      </c>
      <c r="L59">
        <v>4.99</v>
      </c>
      <c r="M59">
        <v>3.29</v>
      </c>
      <c r="N59">
        <v>2.98</v>
      </c>
      <c r="O59">
        <v>4.99</v>
      </c>
      <c r="P59">
        <v>3.29</v>
      </c>
      <c r="Q59">
        <v>3.29</v>
      </c>
      <c r="R59">
        <v>3.99</v>
      </c>
      <c r="S59">
        <v>2.99</v>
      </c>
      <c r="T59" s="7">
        <f>12-COUNTA(Tabela1[[#This Row],[REDE MAIS NOVA DESCOBERTA]:[CARREOUR NORTE SHOPPING]])</f>
        <v>0</v>
      </c>
      <c r="U59" s="8">
        <v>3.59</v>
      </c>
    </row>
    <row r="60" spans="1:21" x14ac:dyDescent="0.25">
      <c r="A60" s="1">
        <v>59</v>
      </c>
      <c r="B60" s="2">
        <v>250023</v>
      </c>
      <c r="C60" s="2" t="s">
        <v>77</v>
      </c>
      <c r="D60" s="2" t="s">
        <v>66</v>
      </c>
      <c r="E60" s="10">
        <f>MIN(Tabela1[[#This Row],[REDE MAIS NOVA DESCOBERTA]:[CARREOUR NORTE SHOPPING]])</f>
        <v>3.99</v>
      </c>
      <c r="F60" s="10">
        <f>MAX(Tabela1[[#This Row],[REDE MAIS NOVA DESCOBERTA]:[CARREOUR NORTE SHOPPING]])</f>
        <v>7.19</v>
      </c>
      <c r="G60" s="10">
        <f>ROUND(AVERAGE(Tabela1[[#This Row],[REDE MAIS NOVA DESCOBERTA]:[CARREOUR NORTE SHOPPING]]),2)</f>
        <v>5.42</v>
      </c>
      <c r="H60">
        <v>4.99</v>
      </c>
      <c r="I60">
        <v>7.19</v>
      </c>
      <c r="J60">
        <v>5.49</v>
      </c>
      <c r="K60">
        <v>4.49</v>
      </c>
      <c r="L60">
        <v>6.89</v>
      </c>
      <c r="N60">
        <v>4.49</v>
      </c>
      <c r="P60">
        <v>5.49</v>
      </c>
      <c r="Q60">
        <v>3.99</v>
      </c>
      <c r="R60">
        <v>3.99</v>
      </c>
      <c r="S60">
        <v>7.19</v>
      </c>
      <c r="T60" s="7">
        <f>12-COUNTA(Tabela1[[#This Row],[REDE MAIS NOVA DESCOBERTA]:[CARREOUR NORTE SHOPPING]])</f>
        <v>2</v>
      </c>
      <c r="U60" s="8">
        <v>5.42</v>
      </c>
    </row>
    <row r="61" spans="1:21" x14ac:dyDescent="0.25">
      <c r="A61" s="1">
        <v>60</v>
      </c>
      <c r="B61" s="2">
        <v>250008</v>
      </c>
      <c r="C61" s="2" t="s">
        <v>78</v>
      </c>
      <c r="D61" s="2" t="s">
        <v>66</v>
      </c>
      <c r="E61" s="10">
        <f>MIN(Tabela1[[#This Row],[REDE MAIS NOVA DESCOBERTA]:[CARREOUR NORTE SHOPPING]])</f>
        <v>2.99</v>
      </c>
      <c r="F61" s="10">
        <f>MAX(Tabela1[[#This Row],[REDE MAIS NOVA DESCOBERTA]:[CARREOUR NORTE SHOPPING]])</f>
        <v>7.69</v>
      </c>
      <c r="G61" s="10">
        <f>ROUND(AVERAGE(Tabela1[[#This Row],[REDE MAIS NOVA DESCOBERTA]:[CARREOUR NORTE SHOPPING]]),2)</f>
        <v>4.83</v>
      </c>
      <c r="H61">
        <v>5.69</v>
      </c>
      <c r="I61">
        <v>7.69</v>
      </c>
      <c r="J61">
        <v>4.59</v>
      </c>
      <c r="K61">
        <v>3.69</v>
      </c>
      <c r="L61">
        <v>4.6900000000000004</v>
      </c>
      <c r="M61">
        <v>6.49</v>
      </c>
      <c r="N61">
        <v>3.69</v>
      </c>
      <c r="P61">
        <v>4.59</v>
      </c>
      <c r="Q61">
        <v>4.99</v>
      </c>
      <c r="R61">
        <v>2.99</v>
      </c>
      <c r="S61">
        <v>3.99</v>
      </c>
      <c r="T61" s="7">
        <f>12-COUNTA(Tabela1[[#This Row],[REDE MAIS NOVA DESCOBERTA]:[CARREOUR NORTE SHOPPING]])</f>
        <v>1</v>
      </c>
      <c r="U61" s="8">
        <v>4.83</v>
      </c>
    </row>
    <row r="62" spans="1:21" x14ac:dyDescent="0.25">
      <c r="A62" s="1" t="s">
        <v>82</v>
      </c>
      <c r="H62" s="11">
        <f>SUBTOTAL(109,Tabela1[REDE MAIS NOVA DESCOBERTA])</f>
        <v>426.50000000000006</v>
      </c>
      <c r="I62" s="11">
        <f>SUBTOTAL(109,Tabela1[CARREOU BR-101])</f>
        <v>330.20999999999992</v>
      </c>
      <c r="J62" s="11">
        <f>SUBTOTAL(109,Tabela1[FAVORITO ROBERTO REIRE])</f>
        <v>407.07000000000011</v>
      </c>
      <c r="K62" s="11">
        <f>SUBTOTAL(109,Tabela1[NORDESTÃO SALGADO FILHO])</f>
        <v>352.00000000000011</v>
      </c>
      <c r="L62" s="11">
        <f>SUBTOTAL(109,Tabela1[EXTRA ROBERTO FREIRE])</f>
        <v>239.5</v>
      </c>
      <c r="M62" s="11">
        <f>SUBTOTAL(109,Tabela1[REDE MAIS CID. DA ESPERANÇA])</f>
        <v>334.74000000000012</v>
      </c>
      <c r="N62" s="11">
        <f>SUBTOTAL(109,Tabela1[NORDESTÃO ALECRIM])</f>
        <v>386.8400000000002</v>
      </c>
      <c r="O62" s="11">
        <f>SUBTOTAL(109,Tabela1[EXTRA MIDWAY])</f>
        <v>255.92999999999998</v>
      </c>
      <c r="P62" s="11">
        <f>SUBTOTAL(109,Tabela1[FAVORITO ZONA NORTE])</f>
        <v>328.52000000000015</v>
      </c>
      <c r="Q62" s="11">
        <f>SUBTOTAL(109,Tabela1[BOM DIA AV. BUMBA MEU BOI])</f>
        <v>262.16000000000003</v>
      </c>
      <c r="R62" s="11">
        <f>SUBTOTAL(109,Tabela1[SUPER SHOW NEOPOLIS])</f>
        <v>317.60000000000008</v>
      </c>
      <c r="S62" s="11">
        <f>SUBTOTAL(109,Tabela1[CARREOUR NORTE SHOPPING])</f>
        <v>383.06</v>
      </c>
      <c r="T62" s="7">
        <f>SUBTOTAL(109,Tabela1[NÃO TINHA EM])</f>
        <v>198</v>
      </c>
    </row>
  </sheetData>
  <conditionalFormatting sqref="H2:R61 T2:U61">
    <cfRule type="containsBlanks" dxfId="154" priority="2">
      <formula>LEN(TRIM(H2))=0</formula>
    </cfRule>
  </conditionalFormatting>
  <conditionalFormatting sqref="S2:S61">
    <cfRule type="containsBlanks" dxfId="153" priority="1">
      <formula>LEN(TRIM(S2))=0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W62"/>
  <sheetViews>
    <sheetView tabSelected="1" workbookViewId="0">
      <pane xSplit="4" ySplit="1" topLeftCell="E30" activePane="bottomRight" state="frozen"/>
      <selection pane="topRight" activeCell="E1" sqref="E1"/>
      <selection pane="bottomLeft" activeCell="A2" sqref="A2"/>
      <selection pane="bottomRight" activeCell="O36" sqref="O36"/>
    </sheetView>
  </sheetViews>
  <sheetFormatPr defaultColWidth="12.42578125" defaultRowHeight="15" x14ac:dyDescent="0.25"/>
  <cols>
    <col min="1" max="1" width="7.42578125" style="1" bestFit="1" customWidth="1"/>
    <col min="2" max="2" width="12.42578125" style="2"/>
    <col min="3" max="3" width="39.28515625" style="2" bestFit="1" customWidth="1"/>
    <col min="4" max="4" width="17" style="2" bestFit="1" customWidth="1"/>
    <col min="5" max="7" width="12.5703125" style="5" customWidth="1"/>
    <col min="8" max="19" width="12.5703125" customWidth="1"/>
    <col min="20" max="20" width="12.5703125" style="7" customWidth="1"/>
    <col min="21" max="21" width="12.42578125" style="7"/>
    <col min="23" max="23" width="12.42578125" style="1"/>
  </cols>
  <sheetData>
    <row r="1" spans="1:23" s="3" customFormat="1" ht="45" x14ac:dyDescent="0.25">
      <c r="A1" s="3" t="s">
        <v>79</v>
      </c>
      <c r="B1" s="3" t="s">
        <v>0</v>
      </c>
      <c r="C1" s="3" t="s">
        <v>1</v>
      </c>
      <c r="D1" s="3" t="s">
        <v>33</v>
      </c>
      <c r="E1" s="4" t="s">
        <v>35</v>
      </c>
      <c r="F1" s="4" t="s">
        <v>36</v>
      </c>
      <c r="G1" s="4" t="s">
        <v>37</v>
      </c>
      <c r="H1" s="3" t="s">
        <v>38</v>
      </c>
      <c r="I1" s="3" t="s">
        <v>80</v>
      </c>
      <c r="J1" s="3" t="s">
        <v>85</v>
      </c>
      <c r="K1" s="3" t="s">
        <v>39</v>
      </c>
      <c r="L1" s="3" t="s">
        <v>40</v>
      </c>
      <c r="M1" s="3" t="s">
        <v>41</v>
      </c>
      <c r="N1" s="3" t="s">
        <v>42</v>
      </c>
      <c r="O1" s="3" t="s">
        <v>43</v>
      </c>
      <c r="P1" s="3" t="s">
        <v>44</v>
      </c>
      <c r="Q1" s="3" t="s">
        <v>45</v>
      </c>
      <c r="R1" s="3" t="s">
        <v>46</v>
      </c>
      <c r="S1" s="3" t="s">
        <v>81</v>
      </c>
      <c r="T1" s="6" t="s">
        <v>84</v>
      </c>
      <c r="U1" s="6" t="s">
        <v>83</v>
      </c>
      <c r="W1" s="12" t="s">
        <v>86</v>
      </c>
    </row>
    <row r="2" spans="1:23" x14ac:dyDescent="0.25">
      <c r="A2" s="1">
        <v>1</v>
      </c>
      <c r="B2" s="2">
        <v>2017983</v>
      </c>
      <c r="C2" s="2" t="s">
        <v>2</v>
      </c>
      <c r="D2" s="2" t="s">
        <v>34</v>
      </c>
      <c r="E2" s="10">
        <f>MIN(Tabela15[[#This Row],[REDE MAIS NOVA DESCOBERTA]:[CARREOUR NORTE SHOPPING]])</f>
        <v>3.29</v>
      </c>
      <c r="F2" s="10">
        <f>MAX(Tabela15[[#This Row],[REDE MAIS NOVA DESCOBERTA]:[CARREOUR NORTE SHOPPING]])</f>
        <v>4.59</v>
      </c>
      <c r="G2" s="10">
        <f>ROUND(AVERAGE(Tabela15[[#This Row],[REDE MAIS NOVA DESCOBERTA]:[CARREOUR NORTE SHOPPING]]),2)</f>
        <v>3.91</v>
      </c>
      <c r="H2" s="11">
        <v>4.59</v>
      </c>
      <c r="I2" s="11">
        <v>3.99</v>
      </c>
      <c r="J2" s="11">
        <v>3.69</v>
      </c>
      <c r="K2" s="11">
        <v>3.79</v>
      </c>
      <c r="L2" s="9">
        <v>3.91</v>
      </c>
      <c r="M2" s="11">
        <v>4.59</v>
      </c>
      <c r="N2" s="11">
        <v>3.79</v>
      </c>
      <c r="O2" s="9">
        <v>3.91</v>
      </c>
      <c r="P2" s="11">
        <v>3.45</v>
      </c>
      <c r="Q2" s="11">
        <v>3.89</v>
      </c>
      <c r="R2" s="11">
        <v>3.29</v>
      </c>
      <c r="S2" s="11">
        <v>3.99</v>
      </c>
      <c r="T2" s="7">
        <v>2</v>
      </c>
      <c r="U2" s="8">
        <v>3.91</v>
      </c>
      <c r="W2" s="13" t="str">
        <f>IF(Tabela15[[#This Row],[Média]]=Tabela15[[#This Row],[MÉDIA CALCULADA]],"OK","ERRO")</f>
        <v>OK</v>
      </c>
    </row>
    <row r="3" spans="1:23" x14ac:dyDescent="0.25">
      <c r="A3" s="1">
        <v>2</v>
      </c>
      <c r="B3" s="2">
        <v>2000447</v>
      </c>
      <c r="C3" s="2" t="s">
        <v>3</v>
      </c>
      <c r="D3" s="2" t="s">
        <v>34</v>
      </c>
      <c r="E3" s="10">
        <f>MIN(Tabela15[[#This Row],[REDE MAIS NOVA DESCOBERTA]:[CARREOUR NORTE SHOPPING]])</f>
        <v>3.69</v>
      </c>
      <c r="F3" s="10">
        <f>MAX(Tabela15[[#This Row],[REDE MAIS NOVA DESCOBERTA]:[CARREOUR NORTE SHOPPING]])</f>
        <v>4.8499999999999996</v>
      </c>
      <c r="G3" s="10">
        <f>ROUND(AVERAGE(Tabela15[[#This Row],[REDE MAIS NOVA DESCOBERTA]:[CARREOUR NORTE SHOPPING]]),2)</f>
        <v>4.13</v>
      </c>
      <c r="H3" s="11">
        <v>4.8499999999999996</v>
      </c>
      <c r="I3" s="9">
        <v>4.13</v>
      </c>
      <c r="J3" s="9">
        <v>4.13</v>
      </c>
      <c r="K3" s="11">
        <v>3.69</v>
      </c>
      <c r="L3" s="9">
        <v>4.13</v>
      </c>
      <c r="M3" s="9">
        <v>4.13</v>
      </c>
      <c r="N3" s="11">
        <v>3.69</v>
      </c>
      <c r="O3" s="9">
        <v>4.13</v>
      </c>
      <c r="P3" s="9">
        <v>4.13</v>
      </c>
      <c r="Q3" s="11">
        <v>4.29</v>
      </c>
      <c r="R3" s="9">
        <v>4.13</v>
      </c>
      <c r="S3" s="9">
        <v>4.13</v>
      </c>
      <c r="T3" s="7">
        <v>8</v>
      </c>
      <c r="U3" s="8">
        <v>4.13</v>
      </c>
      <c r="W3" s="13" t="str">
        <f>IF(Tabela15[[#This Row],[Média]]=Tabela15[[#This Row],[MÉDIA CALCULADA]],"OK","ERRO")</f>
        <v>OK</v>
      </c>
    </row>
    <row r="4" spans="1:23" x14ac:dyDescent="0.25">
      <c r="A4" s="1">
        <v>3</v>
      </c>
      <c r="B4" s="2">
        <v>2000451</v>
      </c>
      <c r="C4" s="2" t="s">
        <v>4</v>
      </c>
      <c r="D4" s="2" t="s">
        <v>34</v>
      </c>
      <c r="E4" s="10">
        <f>MIN(Tabela15[[#This Row],[REDE MAIS NOVA DESCOBERTA]:[CARREOUR NORTE SHOPPING]])</f>
        <v>3.45</v>
      </c>
      <c r="F4" s="10">
        <f>MAX(Tabela15[[#This Row],[REDE MAIS NOVA DESCOBERTA]:[CARREOUR NORTE SHOPPING]])</f>
        <v>4.49</v>
      </c>
      <c r="G4" s="10">
        <f>ROUND(AVERAGE(Tabela15[[#This Row],[REDE MAIS NOVA DESCOBERTA]:[CARREOUR NORTE SHOPPING]]),2)</f>
        <v>4.01</v>
      </c>
      <c r="H4" s="11">
        <v>4.49</v>
      </c>
      <c r="I4" s="9">
        <v>4.01</v>
      </c>
      <c r="J4" s="11">
        <v>3.69</v>
      </c>
      <c r="K4" s="9">
        <v>4.01</v>
      </c>
      <c r="L4" s="9">
        <v>4.01</v>
      </c>
      <c r="M4" s="11">
        <v>4.29</v>
      </c>
      <c r="N4" s="11">
        <v>3.69</v>
      </c>
      <c r="O4" s="9">
        <v>4.01</v>
      </c>
      <c r="P4" s="11">
        <v>3.45</v>
      </c>
      <c r="Q4" s="11">
        <v>3.99</v>
      </c>
      <c r="R4" s="11">
        <v>4.49</v>
      </c>
      <c r="S4" s="9">
        <v>4.01</v>
      </c>
      <c r="T4" s="7">
        <v>5</v>
      </c>
      <c r="U4" s="8">
        <v>4.01</v>
      </c>
      <c r="W4" s="13" t="str">
        <f>IF(Tabela15[[#This Row],[Média]]=Tabela15[[#This Row],[MÉDIA CALCULADA]],"OK","ERRO")</f>
        <v>OK</v>
      </c>
    </row>
    <row r="5" spans="1:23" x14ac:dyDescent="0.25">
      <c r="A5" s="1">
        <v>4</v>
      </c>
      <c r="B5" s="2">
        <v>2000938</v>
      </c>
      <c r="C5" s="2" t="s">
        <v>5</v>
      </c>
      <c r="D5" s="2" t="s">
        <v>34</v>
      </c>
      <c r="E5" s="10">
        <f>MIN(Tabela15[[#This Row],[REDE MAIS NOVA DESCOBERTA]:[CARREOUR NORTE SHOPPING]])</f>
        <v>4.59</v>
      </c>
      <c r="F5" s="10">
        <f>MAX(Tabela15[[#This Row],[REDE MAIS NOVA DESCOBERTA]:[CARREOUR NORTE SHOPPING]])</f>
        <v>4.99</v>
      </c>
      <c r="G5" s="10">
        <f>ROUND(AVERAGE(Tabela15[[#This Row],[REDE MAIS NOVA DESCOBERTA]:[CARREOUR NORTE SHOPPING]]),2)</f>
        <v>4.82</v>
      </c>
      <c r="H5" s="11">
        <v>4.99</v>
      </c>
      <c r="I5" s="11">
        <v>4.6900000000000004</v>
      </c>
      <c r="J5" s="9">
        <v>4.82</v>
      </c>
      <c r="K5" s="9">
        <v>4.82</v>
      </c>
      <c r="L5" s="9">
        <v>4.82</v>
      </c>
      <c r="M5" s="11">
        <v>4.99</v>
      </c>
      <c r="N5" s="9">
        <v>4.82</v>
      </c>
      <c r="O5" s="9">
        <v>4.82</v>
      </c>
      <c r="P5" s="11">
        <v>4.59</v>
      </c>
      <c r="Q5" s="11">
        <v>4.99</v>
      </c>
      <c r="R5" s="9">
        <v>4.82</v>
      </c>
      <c r="S5" s="11">
        <v>4.6900000000000004</v>
      </c>
      <c r="T5" s="7">
        <v>6</v>
      </c>
      <c r="U5" s="8">
        <v>4.82</v>
      </c>
      <c r="W5" s="13" t="str">
        <f>IF(Tabela15[[#This Row],[Média]]=Tabela15[[#This Row],[MÉDIA CALCULADA]],"OK","ERRO")</f>
        <v>OK</v>
      </c>
    </row>
    <row r="6" spans="1:23" x14ac:dyDescent="0.25">
      <c r="A6" s="1">
        <v>5</v>
      </c>
      <c r="B6" s="2">
        <v>2000950</v>
      </c>
      <c r="C6" s="2" t="s">
        <v>6</v>
      </c>
      <c r="D6" s="2" t="s">
        <v>34</v>
      </c>
      <c r="E6" s="10">
        <f>MIN(Tabela15[[#This Row],[REDE MAIS NOVA DESCOBERTA]:[CARREOUR NORTE SHOPPING]])</f>
        <v>4.29</v>
      </c>
      <c r="F6" s="10">
        <f>MAX(Tabela15[[#This Row],[REDE MAIS NOVA DESCOBERTA]:[CARREOUR NORTE SHOPPING]])</f>
        <v>5.79</v>
      </c>
      <c r="G6" s="10">
        <f>ROUND(AVERAGE(Tabela15[[#This Row],[REDE MAIS NOVA DESCOBERTA]:[CARREOUR NORTE SHOPPING]]),2)</f>
        <v>4.99</v>
      </c>
      <c r="H6" s="11">
        <v>5.79</v>
      </c>
      <c r="I6" s="11">
        <v>4.79</v>
      </c>
      <c r="J6" s="11">
        <v>4.8899999999999997</v>
      </c>
      <c r="K6" s="11">
        <v>4.79</v>
      </c>
      <c r="L6" s="11">
        <v>4.99</v>
      </c>
      <c r="M6" s="11">
        <v>4.99</v>
      </c>
      <c r="N6" s="11">
        <v>5.59</v>
      </c>
      <c r="O6" s="11">
        <v>4.99</v>
      </c>
      <c r="P6" s="11">
        <v>4.29</v>
      </c>
      <c r="Q6" s="11">
        <v>4.99</v>
      </c>
      <c r="R6" s="9">
        <v>4.99</v>
      </c>
      <c r="S6" s="11">
        <v>4.79</v>
      </c>
      <c r="T6" s="7">
        <v>1</v>
      </c>
      <c r="U6" s="8">
        <v>4.99</v>
      </c>
      <c r="W6" s="13" t="str">
        <f>IF(Tabela15[[#This Row],[Média]]=Tabela15[[#This Row],[MÉDIA CALCULADA]],"OK","ERRO")</f>
        <v>OK</v>
      </c>
    </row>
    <row r="7" spans="1:23" x14ac:dyDescent="0.25">
      <c r="A7" s="1">
        <v>6</v>
      </c>
      <c r="B7" s="2">
        <v>2008723</v>
      </c>
      <c r="C7" s="2" t="s">
        <v>7</v>
      </c>
      <c r="D7" s="2" t="s">
        <v>34</v>
      </c>
      <c r="E7" s="10">
        <f>MIN(Tabela15[[#This Row],[REDE MAIS NOVA DESCOBERTA]:[CARREOUR NORTE SHOPPING]])</f>
        <v>4.95</v>
      </c>
      <c r="F7" s="10">
        <f>MAX(Tabela15[[#This Row],[REDE MAIS NOVA DESCOBERTA]:[CARREOUR NORTE SHOPPING]])</f>
        <v>6.39</v>
      </c>
      <c r="G7" s="10">
        <f>ROUND(AVERAGE(Tabela15[[#This Row],[REDE MAIS NOVA DESCOBERTA]:[CARREOUR NORTE SHOPPING]]),2)</f>
        <v>5.42</v>
      </c>
      <c r="H7" s="11">
        <v>5.99</v>
      </c>
      <c r="I7" s="9">
        <v>5.42</v>
      </c>
      <c r="J7" s="11">
        <v>5.29</v>
      </c>
      <c r="K7" s="11">
        <v>5.29</v>
      </c>
      <c r="L7" s="11">
        <v>4.99</v>
      </c>
      <c r="M7" s="11">
        <v>4.99</v>
      </c>
      <c r="N7" s="11">
        <v>5.29</v>
      </c>
      <c r="O7" s="11">
        <v>4.95</v>
      </c>
      <c r="P7" s="11">
        <v>5.29</v>
      </c>
      <c r="Q7" s="11">
        <v>5.69</v>
      </c>
      <c r="R7" s="11">
        <v>6.39</v>
      </c>
      <c r="S7" s="9">
        <v>5.42</v>
      </c>
      <c r="T7" s="7">
        <v>2</v>
      </c>
      <c r="U7" s="8">
        <v>5.42</v>
      </c>
      <c r="W7" s="13" t="str">
        <f>IF(Tabela15[[#This Row],[Média]]=Tabela15[[#This Row],[MÉDIA CALCULADA]],"OK","ERRO")</f>
        <v>OK</v>
      </c>
    </row>
    <row r="8" spans="1:23" x14ac:dyDescent="0.25">
      <c r="A8" s="1">
        <v>7</v>
      </c>
      <c r="B8" s="2">
        <v>2001383</v>
      </c>
      <c r="C8" s="2" t="s">
        <v>8</v>
      </c>
      <c r="D8" s="2" t="s">
        <v>34</v>
      </c>
      <c r="E8" s="10">
        <f>MIN(Tabela15[[#This Row],[REDE MAIS NOVA DESCOBERTA]:[CARREOUR NORTE SHOPPING]])</f>
        <v>3.79</v>
      </c>
      <c r="F8" s="10">
        <f>MAX(Tabela15[[#This Row],[REDE MAIS NOVA DESCOBERTA]:[CARREOUR NORTE SHOPPING]])</f>
        <v>4.99</v>
      </c>
      <c r="G8" s="10">
        <f>ROUND(AVERAGE(Tabela15[[#This Row],[REDE MAIS NOVA DESCOBERTA]:[CARREOUR NORTE SHOPPING]]),2)</f>
        <v>4.58</v>
      </c>
      <c r="H8" s="11">
        <v>4.6900000000000004</v>
      </c>
      <c r="I8" s="11">
        <v>3.79</v>
      </c>
      <c r="J8" s="11">
        <v>4.99</v>
      </c>
      <c r="K8" s="11">
        <v>4.8899999999999997</v>
      </c>
      <c r="L8" s="11">
        <v>4.55</v>
      </c>
      <c r="M8" s="11">
        <v>4.79</v>
      </c>
      <c r="N8" s="11">
        <v>4.8899999999999997</v>
      </c>
      <c r="O8" s="11">
        <v>4.55</v>
      </c>
      <c r="P8" s="11">
        <v>4.99</v>
      </c>
      <c r="Q8" s="11">
        <v>4.99</v>
      </c>
      <c r="R8" s="11">
        <v>3.99</v>
      </c>
      <c r="S8" s="11">
        <v>3.79</v>
      </c>
      <c r="T8" s="7">
        <v>0</v>
      </c>
      <c r="U8" s="8">
        <v>4.58</v>
      </c>
      <c r="W8" s="13" t="str">
        <f>IF(Tabela15[[#This Row],[Média]]=Tabela15[[#This Row],[MÉDIA CALCULADA]],"OK","ERRO")</f>
        <v>OK</v>
      </c>
    </row>
    <row r="9" spans="1:23" x14ac:dyDescent="0.25">
      <c r="A9" s="1">
        <v>8</v>
      </c>
      <c r="B9" s="2">
        <v>2008772</v>
      </c>
      <c r="C9" s="2" t="s">
        <v>9</v>
      </c>
      <c r="D9" s="2" t="s">
        <v>34</v>
      </c>
      <c r="E9" s="10">
        <f>MIN(Tabela15[[#This Row],[REDE MAIS NOVA DESCOBERTA]:[CARREOUR NORTE SHOPPING]])</f>
        <v>5.19</v>
      </c>
      <c r="F9" s="10">
        <f>MAX(Tabela15[[#This Row],[REDE MAIS NOVA DESCOBERTA]:[CARREOUR NORTE SHOPPING]])</f>
        <v>6.79</v>
      </c>
      <c r="G9" s="10">
        <f>ROUND(AVERAGE(Tabela15[[#This Row],[REDE MAIS NOVA DESCOBERTA]:[CARREOUR NORTE SHOPPING]]),2)</f>
        <v>6.05</v>
      </c>
      <c r="H9" s="11">
        <v>6.49</v>
      </c>
      <c r="I9" s="9">
        <v>6.05</v>
      </c>
      <c r="J9" s="9">
        <v>6.05</v>
      </c>
      <c r="K9" s="11">
        <v>5.99</v>
      </c>
      <c r="L9" s="11">
        <v>5.79</v>
      </c>
      <c r="M9" s="11">
        <v>5.99</v>
      </c>
      <c r="N9" s="11">
        <v>5.99</v>
      </c>
      <c r="O9" s="11">
        <v>5.79</v>
      </c>
      <c r="P9" s="11">
        <v>5.19</v>
      </c>
      <c r="Q9" s="11">
        <v>6.39</v>
      </c>
      <c r="R9" s="11">
        <v>6.79</v>
      </c>
      <c r="S9" s="9">
        <v>6.05</v>
      </c>
      <c r="T9" s="7">
        <v>3</v>
      </c>
      <c r="U9" s="8">
        <v>6.05</v>
      </c>
      <c r="W9" s="13" t="str">
        <f>IF(Tabela15[[#This Row],[Média]]=Tabela15[[#This Row],[MÉDIA CALCULADA]],"OK","ERRO")</f>
        <v>OK</v>
      </c>
    </row>
    <row r="10" spans="1:23" x14ac:dyDescent="0.25">
      <c r="A10" s="1">
        <v>9</v>
      </c>
      <c r="B10" s="2">
        <v>2008780</v>
      </c>
      <c r="C10" s="2" t="s">
        <v>10</v>
      </c>
      <c r="D10" s="2" t="s">
        <v>34</v>
      </c>
      <c r="E10" s="10">
        <f>MIN(Tabela15[[#This Row],[REDE MAIS NOVA DESCOBERTA]:[CARREOUR NORTE SHOPPING]])</f>
        <v>3.99</v>
      </c>
      <c r="F10" s="10">
        <f>MAX(Tabela15[[#This Row],[REDE MAIS NOVA DESCOBERTA]:[CARREOUR NORTE SHOPPING]])</f>
        <v>6.39</v>
      </c>
      <c r="G10" s="10">
        <f>ROUND(AVERAGE(Tabela15[[#This Row],[REDE MAIS NOVA DESCOBERTA]:[CARREOUR NORTE SHOPPING]]),2)</f>
        <v>5.48</v>
      </c>
      <c r="H10" s="11">
        <v>6.39</v>
      </c>
      <c r="I10" s="11">
        <v>4.6900000000000004</v>
      </c>
      <c r="J10" s="11">
        <v>5.89</v>
      </c>
      <c r="K10" s="11">
        <v>4.99</v>
      </c>
      <c r="L10" s="11">
        <v>3.99</v>
      </c>
      <c r="M10" s="11">
        <v>5.59</v>
      </c>
      <c r="N10" s="9">
        <v>5.48</v>
      </c>
      <c r="O10" s="9">
        <v>5.48</v>
      </c>
      <c r="P10" s="11">
        <v>5.89</v>
      </c>
      <c r="Q10" s="11">
        <v>6.29</v>
      </c>
      <c r="R10" s="11">
        <v>6.39</v>
      </c>
      <c r="S10" s="11">
        <v>4.6900000000000004</v>
      </c>
      <c r="T10" s="7">
        <v>2</v>
      </c>
      <c r="U10" s="8">
        <v>5.48</v>
      </c>
      <c r="W10" s="13" t="str">
        <f>IF(Tabela15[[#This Row],[Média]]=Tabela15[[#This Row],[MÉDIA CALCULADA]],"OK","ERRO")</f>
        <v>OK</v>
      </c>
    </row>
    <row r="11" spans="1:23" x14ac:dyDescent="0.25">
      <c r="A11" s="1">
        <v>10</v>
      </c>
      <c r="B11" s="2">
        <v>2009109</v>
      </c>
      <c r="C11" s="2" t="s">
        <v>11</v>
      </c>
      <c r="D11" s="2" t="s">
        <v>34</v>
      </c>
      <c r="E11" s="10">
        <f>MIN(Tabela15[[#This Row],[REDE MAIS NOVA DESCOBERTA]:[CARREOUR NORTE SHOPPING]])</f>
        <v>5.83</v>
      </c>
      <c r="F11" s="10">
        <f>MAX(Tabela15[[#This Row],[REDE MAIS NOVA DESCOBERTA]:[CARREOUR NORTE SHOPPING]])</f>
        <v>7.69</v>
      </c>
      <c r="G11" s="10">
        <f>ROUND(AVERAGE(Tabela15[[#This Row],[REDE MAIS NOVA DESCOBERTA]:[CARREOUR NORTE SHOPPING]]),2)</f>
        <v>6.42</v>
      </c>
      <c r="H11" s="11">
        <v>6.49</v>
      </c>
      <c r="I11" s="11">
        <v>6.49</v>
      </c>
      <c r="J11" s="11">
        <v>6.29</v>
      </c>
      <c r="K11" s="11">
        <v>5.99</v>
      </c>
      <c r="L11" s="11">
        <v>5.99</v>
      </c>
      <c r="M11" s="11">
        <v>6.99</v>
      </c>
      <c r="N11" s="11">
        <v>5.99</v>
      </c>
      <c r="O11" s="11">
        <v>5.83</v>
      </c>
      <c r="P11" s="11">
        <v>6.29</v>
      </c>
      <c r="Q11" s="11">
        <v>6.49</v>
      </c>
      <c r="R11" s="11">
        <v>7.69</v>
      </c>
      <c r="S11" s="11">
        <v>6.49</v>
      </c>
      <c r="T11" s="7">
        <v>0</v>
      </c>
      <c r="U11" s="8">
        <v>6.42</v>
      </c>
      <c r="W11" s="13" t="str">
        <f>IF(Tabela15[[#This Row],[Média]]=Tabela15[[#This Row],[MÉDIA CALCULADA]],"OK","ERRO")</f>
        <v>OK</v>
      </c>
    </row>
    <row r="12" spans="1:23" x14ac:dyDescent="0.25">
      <c r="A12" s="1">
        <v>11</v>
      </c>
      <c r="B12" s="2">
        <v>2009115</v>
      </c>
      <c r="C12" s="2" t="s">
        <v>12</v>
      </c>
      <c r="D12" s="2" t="s">
        <v>34</v>
      </c>
      <c r="E12" s="10">
        <f>MIN(Tabela15[[#This Row],[REDE MAIS NOVA DESCOBERTA]:[CARREOUR NORTE SHOPPING]])</f>
        <v>5.41</v>
      </c>
      <c r="F12" s="10">
        <f>MAX(Tabela15[[#This Row],[REDE MAIS NOVA DESCOBERTA]:[CARREOUR NORTE SHOPPING]])</f>
        <v>6.89</v>
      </c>
      <c r="G12" s="10">
        <f>ROUND(AVERAGE(Tabela15[[#This Row],[REDE MAIS NOVA DESCOBERTA]:[CARREOUR NORTE SHOPPING]]),2)</f>
        <v>6.2</v>
      </c>
      <c r="H12" s="11">
        <v>6.49</v>
      </c>
      <c r="I12" s="11">
        <v>6.29</v>
      </c>
      <c r="J12" s="9">
        <v>6.2</v>
      </c>
      <c r="K12" s="11">
        <v>5.99</v>
      </c>
      <c r="L12" s="11">
        <v>6.49</v>
      </c>
      <c r="M12" s="11">
        <v>6.89</v>
      </c>
      <c r="N12" s="11">
        <v>5.99</v>
      </c>
      <c r="O12" s="11">
        <v>5.41</v>
      </c>
      <c r="P12" s="11">
        <v>6.19</v>
      </c>
      <c r="Q12" s="11">
        <v>5.99</v>
      </c>
      <c r="R12" s="11">
        <v>6.29</v>
      </c>
      <c r="S12" s="9">
        <v>6.2</v>
      </c>
      <c r="T12" s="7">
        <v>2</v>
      </c>
      <c r="U12" s="8">
        <v>6.2</v>
      </c>
      <c r="W12" s="13" t="str">
        <f>IF(Tabela15[[#This Row],[Média]]=Tabela15[[#This Row],[MÉDIA CALCULADA]],"OK","ERRO")</f>
        <v>OK</v>
      </c>
    </row>
    <row r="13" spans="1:23" x14ac:dyDescent="0.25">
      <c r="A13" s="1">
        <v>12</v>
      </c>
      <c r="B13" s="2">
        <v>2010226</v>
      </c>
      <c r="C13" s="2" t="s">
        <v>13</v>
      </c>
      <c r="D13" s="2" t="s">
        <v>34</v>
      </c>
      <c r="E13" s="10">
        <f>MIN(Tabela15[[#This Row],[REDE MAIS NOVA DESCOBERTA]:[CARREOUR NORTE SHOPPING]])</f>
        <v>3.79</v>
      </c>
      <c r="F13" s="10">
        <f>MAX(Tabela15[[#This Row],[REDE MAIS NOVA DESCOBERTA]:[CARREOUR NORTE SHOPPING]])</f>
        <v>4.99</v>
      </c>
      <c r="G13" s="10">
        <f>ROUND(AVERAGE(Tabela15[[#This Row],[REDE MAIS NOVA DESCOBERTA]:[CARREOUR NORTE SHOPPING]]),2)</f>
        <v>4.32</v>
      </c>
      <c r="H13" s="9">
        <v>4.32</v>
      </c>
      <c r="I13" s="9">
        <v>4.32</v>
      </c>
      <c r="J13" s="11">
        <v>4.1900000000000004</v>
      </c>
      <c r="K13" s="9">
        <v>4.32</v>
      </c>
      <c r="L13" s="9">
        <v>4.32</v>
      </c>
      <c r="M13" s="9">
        <v>4.32</v>
      </c>
      <c r="N13" s="9">
        <v>4.32</v>
      </c>
      <c r="O13" s="11">
        <v>4.99</v>
      </c>
      <c r="P13" s="11">
        <v>3.79</v>
      </c>
      <c r="Q13" s="9">
        <v>4.32</v>
      </c>
      <c r="R13" s="9">
        <v>4.32</v>
      </c>
      <c r="S13" s="9">
        <v>4.32</v>
      </c>
      <c r="T13" s="7">
        <v>9</v>
      </c>
      <c r="U13" s="8">
        <v>4.32</v>
      </c>
      <c r="W13" s="13" t="str">
        <f>IF(Tabela15[[#This Row],[Média]]=Tabela15[[#This Row],[MÉDIA CALCULADA]],"OK","ERRO")</f>
        <v>OK</v>
      </c>
    </row>
    <row r="14" spans="1:23" x14ac:dyDescent="0.25">
      <c r="A14" s="1">
        <v>13</v>
      </c>
      <c r="B14" s="2">
        <v>2010228</v>
      </c>
      <c r="C14" s="2" t="s">
        <v>14</v>
      </c>
      <c r="D14" s="2" t="s">
        <v>34</v>
      </c>
      <c r="E14" s="10">
        <f>MIN(Tabela15[[#This Row],[REDE MAIS NOVA DESCOBERTA]:[CARREOUR NORTE SHOPPING]])</f>
        <v>4.99</v>
      </c>
      <c r="F14" s="10">
        <f>MAX(Tabela15[[#This Row],[REDE MAIS NOVA DESCOBERTA]:[CARREOUR NORTE SHOPPING]])</f>
        <v>7.24</v>
      </c>
      <c r="G14" s="10">
        <f>ROUND(AVERAGE(Tabela15[[#This Row],[REDE MAIS NOVA DESCOBERTA]:[CARREOUR NORTE SHOPPING]]),2)</f>
        <v>6.57</v>
      </c>
      <c r="H14" s="9">
        <v>7.24</v>
      </c>
      <c r="I14" s="9">
        <v>7.24</v>
      </c>
      <c r="J14" s="9">
        <v>7.24</v>
      </c>
      <c r="K14" s="11">
        <v>4.99</v>
      </c>
      <c r="L14" s="9">
        <v>7.24</v>
      </c>
      <c r="M14" s="9">
        <v>7.24</v>
      </c>
      <c r="N14" s="11">
        <v>4.99</v>
      </c>
      <c r="O14" s="9">
        <v>7.24</v>
      </c>
      <c r="P14" s="9">
        <v>7.24</v>
      </c>
      <c r="Q14" s="11">
        <v>4.99</v>
      </c>
      <c r="R14" s="11">
        <v>5.99</v>
      </c>
      <c r="S14" s="9">
        <v>7.24</v>
      </c>
      <c r="T14" s="7">
        <v>8</v>
      </c>
      <c r="U14" s="8">
        <v>7.24</v>
      </c>
      <c r="W14" s="13" t="str">
        <f>IF(Tabela15[[#This Row],[Média]]=Tabela15[[#This Row],[MÉDIA CALCULADA]],"OK","ERRO")</f>
        <v>ERRO</v>
      </c>
    </row>
    <row r="15" spans="1:23" x14ac:dyDescent="0.25">
      <c r="A15" s="1">
        <v>14</v>
      </c>
      <c r="B15" s="2">
        <v>2003455</v>
      </c>
      <c r="C15" s="2" t="s">
        <v>15</v>
      </c>
      <c r="D15" s="2" t="s">
        <v>34</v>
      </c>
      <c r="E15" s="10">
        <f>MIN(Tabela15[[#This Row],[REDE MAIS NOVA DESCOBERTA]:[CARREOUR NORTE SHOPPING]])</f>
        <v>7.99</v>
      </c>
      <c r="F15" s="10">
        <f>MAX(Tabela15[[#This Row],[REDE MAIS NOVA DESCOBERTA]:[CARREOUR NORTE SHOPPING]])</f>
        <v>8.2899999999999991</v>
      </c>
      <c r="G15" s="10">
        <f>ROUND(AVERAGE(Tabela15[[#This Row],[REDE MAIS NOVA DESCOBERTA]:[CARREOUR NORTE SHOPPING]]),2)</f>
        <v>8.19</v>
      </c>
      <c r="H15" s="9">
        <v>8.19</v>
      </c>
      <c r="I15" s="11">
        <v>8.2899999999999991</v>
      </c>
      <c r="J15" s="9">
        <v>8.19</v>
      </c>
      <c r="K15" s="11">
        <v>7.99</v>
      </c>
      <c r="L15" s="9">
        <v>8.19</v>
      </c>
      <c r="M15" s="9">
        <v>8.19</v>
      </c>
      <c r="N15" s="9">
        <v>8.19</v>
      </c>
      <c r="O15" s="9">
        <v>8.19</v>
      </c>
      <c r="P15" s="9">
        <v>8.19</v>
      </c>
      <c r="Q15" s="9">
        <v>8.19</v>
      </c>
      <c r="R15" s="9">
        <v>8.19</v>
      </c>
      <c r="S15" s="11">
        <v>8.2899999999999991</v>
      </c>
      <c r="T15" s="7">
        <v>9</v>
      </c>
      <c r="U15" s="8">
        <v>8.19</v>
      </c>
      <c r="W15" s="13" t="str">
        <f>IF(Tabela15[[#This Row],[Média]]=Tabela15[[#This Row],[MÉDIA CALCULADA]],"OK","ERRO")</f>
        <v>OK</v>
      </c>
    </row>
    <row r="16" spans="1:23" x14ac:dyDescent="0.25">
      <c r="A16" s="1">
        <v>15</v>
      </c>
      <c r="B16" s="2">
        <v>2003461</v>
      </c>
      <c r="C16" s="2" t="s">
        <v>16</v>
      </c>
      <c r="D16" s="2" t="s">
        <v>34</v>
      </c>
      <c r="E16" s="10">
        <f>MIN(Tabela15[[#This Row],[REDE MAIS NOVA DESCOBERTA]:[CARREOUR NORTE SHOPPING]])</f>
        <v>7.89</v>
      </c>
      <c r="F16" s="10">
        <f>MAX(Tabela15[[#This Row],[REDE MAIS NOVA DESCOBERTA]:[CARREOUR NORTE SHOPPING]])</f>
        <v>9.7899999999999991</v>
      </c>
      <c r="G16" s="10">
        <f>ROUND(AVERAGE(Tabela15[[#This Row],[REDE MAIS NOVA DESCOBERTA]:[CARREOUR NORTE SHOPPING]]),2)</f>
        <v>8.43</v>
      </c>
      <c r="H16" s="11">
        <v>9.7899999999999991</v>
      </c>
      <c r="I16" s="11">
        <v>8.2899999999999991</v>
      </c>
      <c r="J16" s="9">
        <v>8.43</v>
      </c>
      <c r="K16" s="11">
        <v>7.89</v>
      </c>
      <c r="L16" s="9">
        <v>8.43</v>
      </c>
      <c r="M16" s="9">
        <v>8.43</v>
      </c>
      <c r="N16" s="11">
        <v>7.89</v>
      </c>
      <c r="O16" s="9">
        <v>8.43</v>
      </c>
      <c r="P16" s="9">
        <v>8.43</v>
      </c>
      <c r="Q16" s="9">
        <v>8.43</v>
      </c>
      <c r="R16" s="9">
        <v>8.43</v>
      </c>
      <c r="S16" s="11">
        <v>8.2899999999999991</v>
      </c>
      <c r="T16" s="7">
        <v>7</v>
      </c>
      <c r="U16" s="8">
        <v>8.43</v>
      </c>
      <c r="W16" s="13" t="str">
        <f>IF(Tabela15[[#This Row],[Média]]=Tabela15[[#This Row],[MÉDIA CALCULADA]],"OK","ERRO")</f>
        <v>OK</v>
      </c>
    </row>
    <row r="17" spans="1:23" x14ac:dyDescent="0.25">
      <c r="A17" s="1">
        <v>16</v>
      </c>
      <c r="B17" s="2">
        <v>2003466</v>
      </c>
      <c r="C17" s="2" t="s">
        <v>17</v>
      </c>
      <c r="D17" s="2" t="s">
        <v>34</v>
      </c>
      <c r="E17" s="10">
        <f>MIN(Tabela15[[#This Row],[REDE MAIS NOVA DESCOBERTA]:[CARREOUR NORTE SHOPPING]])</f>
        <v>8.19</v>
      </c>
      <c r="F17" s="10">
        <f>MAX(Tabela15[[#This Row],[REDE MAIS NOVA DESCOBERTA]:[CARREOUR NORTE SHOPPING]])</f>
        <v>9.99</v>
      </c>
      <c r="G17" s="10">
        <f>ROUND(AVERAGE(Tabela15[[#This Row],[REDE MAIS NOVA DESCOBERTA]:[CARREOUR NORTE SHOPPING]]),2)</f>
        <v>8.77</v>
      </c>
      <c r="H17" s="11">
        <v>9.99</v>
      </c>
      <c r="I17" s="11">
        <v>8.2899999999999991</v>
      </c>
      <c r="J17" s="8">
        <v>8.77</v>
      </c>
      <c r="K17" s="11">
        <v>8.19</v>
      </c>
      <c r="L17" s="11">
        <v>8.69</v>
      </c>
      <c r="M17" s="8">
        <v>8.77</v>
      </c>
      <c r="N17" s="8">
        <v>8.77</v>
      </c>
      <c r="O17" s="11">
        <v>8.99</v>
      </c>
      <c r="P17" s="8">
        <v>8.77</v>
      </c>
      <c r="Q17" s="11">
        <v>8.98</v>
      </c>
      <c r="R17" s="8">
        <v>8.77</v>
      </c>
      <c r="S17" s="11">
        <v>8.2899999999999991</v>
      </c>
      <c r="T17" s="7">
        <v>5</v>
      </c>
      <c r="U17" s="8">
        <v>8.77</v>
      </c>
      <c r="W17" s="13" t="str">
        <f>IF(Tabela15[[#This Row],[Média]]=Tabela15[[#This Row],[MÉDIA CALCULADA]],"OK","ERRO")</f>
        <v>OK</v>
      </c>
    </row>
    <row r="18" spans="1:23" x14ac:dyDescent="0.25">
      <c r="A18" s="1">
        <v>17</v>
      </c>
      <c r="B18" s="2">
        <v>2003467</v>
      </c>
      <c r="C18" s="2" t="s">
        <v>18</v>
      </c>
      <c r="D18" s="2" t="s">
        <v>34</v>
      </c>
      <c r="E18" s="10">
        <f>MIN(Tabela15[[#This Row],[REDE MAIS NOVA DESCOBERTA]:[CARREOUR NORTE SHOPPING]])</f>
        <v>8.39</v>
      </c>
      <c r="F18" s="10">
        <f>MAX(Tabela15[[#This Row],[REDE MAIS NOVA DESCOBERTA]:[CARREOUR NORTE SHOPPING]])</f>
        <v>9.99</v>
      </c>
      <c r="G18" s="10">
        <f>ROUND(AVERAGE(Tabela15[[#This Row],[REDE MAIS NOVA DESCOBERTA]:[CARREOUR NORTE SHOPPING]]),2)</f>
        <v>8.82</v>
      </c>
      <c r="H18" s="11">
        <v>9.99</v>
      </c>
      <c r="I18" s="8">
        <v>8.82</v>
      </c>
      <c r="J18" s="11">
        <v>8.39</v>
      </c>
      <c r="K18" s="11">
        <v>8.39</v>
      </c>
      <c r="L18" s="11">
        <v>8.99</v>
      </c>
      <c r="M18" s="11">
        <v>8.99</v>
      </c>
      <c r="N18" s="8">
        <v>8.82</v>
      </c>
      <c r="O18" s="11">
        <v>8.99</v>
      </c>
      <c r="P18" s="11">
        <v>8.39</v>
      </c>
      <c r="Q18" s="8">
        <v>8.82</v>
      </c>
      <c r="R18" s="11">
        <v>8.44</v>
      </c>
      <c r="S18" s="8">
        <v>8.82</v>
      </c>
      <c r="T18" s="7">
        <v>4</v>
      </c>
      <c r="U18" s="8">
        <v>8.82</v>
      </c>
      <c r="W18" s="13" t="str">
        <f>IF(Tabela15[[#This Row],[Média]]=Tabela15[[#This Row],[MÉDIA CALCULADA]],"OK","ERRO")</f>
        <v>OK</v>
      </c>
    </row>
    <row r="19" spans="1:23" x14ac:dyDescent="0.25">
      <c r="A19" s="1">
        <v>18</v>
      </c>
      <c r="B19" s="2">
        <v>2003706</v>
      </c>
      <c r="C19" s="2" t="s">
        <v>19</v>
      </c>
      <c r="D19" s="2" t="s">
        <v>34</v>
      </c>
      <c r="E19" s="10">
        <f>MIN(Tabela15[[#This Row],[REDE MAIS NOVA DESCOBERTA]:[CARREOUR NORTE SHOPPING]])</f>
        <v>1.89</v>
      </c>
      <c r="F19" s="10">
        <f>MAX(Tabela15[[#This Row],[REDE MAIS NOVA DESCOBERTA]:[CARREOUR NORTE SHOPPING]])</f>
        <v>2.19</v>
      </c>
      <c r="G19" s="10">
        <f>ROUND(AVERAGE(Tabela15[[#This Row],[REDE MAIS NOVA DESCOBERTA]:[CARREOUR NORTE SHOPPING]]),2)</f>
        <v>2.04</v>
      </c>
      <c r="H19" s="8">
        <v>2.04</v>
      </c>
      <c r="I19" s="8">
        <v>2.04</v>
      </c>
      <c r="J19" s="8">
        <v>2.04</v>
      </c>
      <c r="K19" s="11">
        <v>2.19</v>
      </c>
      <c r="L19" s="11">
        <v>1.95</v>
      </c>
      <c r="M19" s="8">
        <v>2.04</v>
      </c>
      <c r="N19" s="11">
        <v>2.19</v>
      </c>
      <c r="O19" s="8">
        <v>2.04</v>
      </c>
      <c r="P19" s="8">
        <v>2.04</v>
      </c>
      <c r="Q19" s="8">
        <v>2.04</v>
      </c>
      <c r="R19" s="11">
        <v>1.99</v>
      </c>
      <c r="S19" s="11">
        <v>1.89</v>
      </c>
      <c r="T19" s="7">
        <v>7</v>
      </c>
      <c r="U19" s="8">
        <v>2.04</v>
      </c>
      <c r="W19" s="13" t="str">
        <f>IF(Tabela15[[#This Row],[Média]]=Tabela15[[#This Row],[MÉDIA CALCULADA]],"OK","ERRO")</f>
        <v>OK</v>
      </c>
    </row>
    <row r="20" spans="1:23" x14ac:dyDescent="0.25">
      <c r="A20" s="1">
        <v>19</v>
      </c>
      <c r="B20" s="2">
        <v>2003708</v>
      </c>
      <c r="C20" s="2" t="s">
        <v>20</v>
      </c>
      <c r="D20" s="2" t="s">
        <v>34</v>
      </c>
      <c r="E20" s="10">
        <f>MIN(Tabela15[[#This Row],[REDE MAIS NOVA DESCOBERTA]:[CARREOUR NORTE SHOPPING]])</f>
        <v>1.49</v>
      </c>
      <c r="F20" s="10">
        <f>MAX(Tabela15[[#This Row],[REDE MAIS NOVA DESCOBERTA]:[CARREOUR NORTE SHOPPING]])</f>
        <v>2.25</v>
      </c>
      <c r="G20" s="10">
        <f>ROUND(AVERAGE(Tabela15[[#This Row],[REDE MAIS NOVA DESCOBERTA]:[CARREOUR NORTE SHOPPING]]),2)</f>
        <v>1.95</v>
      </c>
      <c r="H20" s="8">
        <v>1.95</v>
      </c>
      <c r="I20" s="11">
        <v>1.49</v>
      </c>
      <c r="J20" s="11">
        <v>1.99</v>
      </c>
      <c r="K20" s="11">
        <v>1.99</v>
      </c>
      <c r="L20" s="11">
        <v>1.99</v>
      </c>
      <c r="M20" s="11">
        <v>2.25</v>
      </c>
      <c r="N20" s="11">
        <v>1.99</v>
      </c>
      <c r="O20" s="11">
        <v>1.99</v>
      </c>
      <c r="P20" s="11">
        <v>1.89</v>
      </c>
      <c r="Q20" s="8">
        <v>1.95</v>
      </c>
      <c r="R20" s="11">
        <v>1.99</v>
      </c>
      <c r="S20" s="11">
        <v>1.89</v>
      </c>
      <c r="T20" s="7">
        <v>2</v>
      </c>
      <c r="U20" s="8">
        <v>1.95</v>
      </c>
      <c r="W20" s="13" t="str">
        <f>IF(Tabela15[[#This Row],[Média]]=Tabela15[[#This Row],[MÉDIA CALCULADA]],"OK","ERRO")</f>
        <v>OK</v>
      </c>
    </row>
    <row r="21" spans="1:23" x14ac:dyDescent="0.25">
      <c r="A21" s="1">
        <v>20</v>
      </c>
      <c r="B21" s="2">
        <v>2004656</v>
      </c>
      <c r="C21" s="2" t="s">
        <v>21</v>
      </c>
      <c r="D21" s="2" t="s">
        <v>34</v>
      </c>
      <c r="E21" s="10">
        <f>MIN(Tabela15[[#This Row],[REDE MAIS NOVA DESCOBERTA]:[CARREOUR NORTE SHOPPING]])</f>
        <v>4.3899999999999997</v>
      </c>
      <c r="F21" s="10">
        <f>MAX(Tabela15[[#This Row],[REDE MAIS NOVA DESCOBERTA]:[CARREOUR NORTE SHOPPING]])</f>
        <v>5.59</v>
      </c>
      <c r="G21" s="10">
        <f>ROUND(AVERAGE(Tabela15[[#This Row],[REDE MAIS NOVA DESCOBERTA]:[CARREOUR NORTE SHOPPING]]),2)</f>
        <v>4.74</v>
      </c>
      <c r="H21" s="11">
        <v>4.99</v>
      </c>
      <c r="I21" s="11">
        <v>4.49</v>
      </c>
      <c r="J21" s="11">
        <v>4.6900000000000004</v>
      </c>
      <c r="K21" s="11">
        <v>4.3899999999999997</v>
      </c>
      <c r="L21" s="11">
        <v>4.59</v>
      </c>
      <c r="M21" s="11">
        <v>4.99</v>
      </c>
      <c r="N21" s="11">
        <v>4.3899999999999997</v>
      </c>
      <c r="O21" s="11">
        <v>5.59</v>
      </c>
      <c r="P21" s="11">
        <v>4.3899999999999997</v>
      </c>
      <c r="Q21" s="8">
        <v>4.74</v>
      </c>
      <c r="R21" s="11">
        <v>5.19</v>
      </c>
      <c r="S21" s="11">
        <v>4.49</v>
      </c>
      <c r="T21" s="7">
        <v>1</v>
      </c>
      <c r="U21" s="8">
        <v>4.74</v>
      </c>
      <c r="W21" s="13" t="str">
        <f>IF(Tabela15[[#This Row],[Média]]=Tabela15[[#This Row],[MÉDIA CALCULADA]],"OK","ERRO")</f>
        <v>OK</v>
      </c>
    </row>
    <row r="22" spans="1:23" x14ac:dyDescent="0.25">
      <c r="A22" s="1">
        <v>21</v>
      </c>
      <c r="B22" s="2">
        <v>2004667</v>
      </c>
      <c r="C22" s="2" t="s">
        <v>22</v>
      </c>
      <c r="D22" s="2" t="s">
        <v>34</v>
      </c>
      <c r="E22" s="10">
        <f>MIN(Tabela15[[#This Row],[REDE MAIS NOVA DESCOBERTA]:[CARREOUR NORTE SHOPPING]])</f>
        <v>4.49</v>
      </c>
      <c r="F22" s="10">
        <f>MAX(Tabela15[[#This Row],[REDE MAIS NOVA DESCOBERTA]:[CARREOUR NORTE SHOPPING]])</f>
        <v>4.99</v>
      </c>
      <c r="G22" s="10">
        <f>ROUND(AVERAGE(Tabela15[[#This Row],[REDE MAIS NOVA DESCOBERTA]:[CARREOUR NORTE SHOPPING]]),2)</f>
        <v>4.74</v>
      </c>
      <c r="H22" s="8">
        <v>4.74</v>
      </c>
      <c r="I22" s="8">
        <v>4.74</v>
      </c>
      <c r="J22" s="11">
        <v>4.6500000000000004</v>
      </c>
      <c r="K22" s="11">
        <v>4.6900000000000004</v>
      </c>
      <c r="L22" s="11">
        <v>4.79</v>
      </c>
      <c r="M22" s="11">
        <v>4.99</v>
      </c>
      <c r="N22" s="11">
        <v>4.6900000000000004</v>
      </c>
      <c r="O22" s="11">
        <v>4.49</v>
      </c>
      <c r="P22" s="11">
        <v>4.6500000000000004</v>
      </c>
      <c r="Q22" s="11">
        <v>4.99</v>
      </c>
      <c r="R22" s="8">
        <v>4.74</v>
      </c>
      <c r="S22" s="8">
        <v>4.74</v>
      </c>
      <c r="T22" s="7">
        <v>4</v>
      </c>
      <c r="U22" s="8">
        <v>4.74</v>
      </c>
      <c r="W22" s="13" t="str">
        <f>IF(Tabela15[[#This Row],[Média]]=Tabela15[[#This Row],[MÉDIA CALCULADA]],"OK","ERRO")</f>
        <v>OK</v>
      </c>
    </row>
    <row r="23" spans="1:23" x14ac:dyDescent="0.25">
      <c r="A23" s="1">
        <v>22</v>
      </c>
      <c r="B23" s="2">
        <v>2005118</v>
      </c>
      <c r="C23" s="2" t="s">
        <v>23</v>
      </c>
      <c r="D23" s="2" t="s">
        <v>34</v>
      </c>
      <c r="E23" s="10">
        <f>MIN(Tabela15[[#This Row],[REDE MAIS NOVA DESCOBERTA]:[CARREOUR NORTE SHOPPING]])</f>
        <v>2.59</v>
      </c>
      <c r="F23" s="10">
        <f>MAX(Tabela15[[#This Row],[REDE MAIS NOVA DESCOBERTA]:[CARREOUR NORTE SHOPPING]])</f>
        <v>3.15</v>
      </c>
      <c r="G23" s="10">
        <f>ROUND(AVERAGE(Tabela15[[#This Row],[REDE MAIS NOVA DESCOBERTA]:[CARREOUR NORTE SHOPPING]]),2)</f>
        <v>2.93</v>
      </c>
      <c r="H23" s="8">
        <v>2.93</v>
      </c>
      <c r="I23" s="8">
        <v>2.93</v>
      </c>
      <c r="J23" s="11">
        <v>2.98</v>
      </c>
      <c r="K23" s="8">
        <v>2.93</v>
      </c>
      <c r="L23" s="11">
        <v>3.15</v>
      </c>
      <c r="M23" s="11">
        <v>2.89</v>
      </c>
      <c r="N23" s="11">
        <v>2.59</v>
      </c>
      <c r="O23" s="8">
        <v>2.93</v>
      </c>
      <c r="P23" s="11">
        <v>2.98</v>
      </c>
      <c r="Q23" s="11">
        <v>2.99</v>
      </c>
      <c r="R23" s="8">
        <v>2.93</v>
      </c>
      <c r="S23" s="8">
        <v>2.93</v>
      </c>
      <c r="T23" s="7">
        <v>6</v>
      </c>
      <c r="U23" s="8">
        <v>2.93</v>
      </c>
      <c r="W23" s="13" t="str">
        <f>IF(Tabela15[[#This Row],[Média]]=Tabela15[[#This Row],[MÉDIA CALCULADA]],"OK","ERRO")</f>
        <v>OK</v>
      </c>
    </row>
    <row r="24" spans="1:23" x14ac:dyDescent="0.25">
      <c r="A24" s="1">
        <v>23</v>
      </c>
      <c r="B24" s="2">
        <v>2005122</v>
      </c>
      <c r="C24" s="2" t="s">
        <v>24</v>
      </c>
      <c r="D24" s="2" t="s">
        <v>34</v>
      </c>
      <c r="E24" s="10">
        <f>MIN(Tabela15[[#This Row],[REDE MAIS NOVA DESCOBERTA]:[CARREOUR NORTE SHOPPING]])</f>
        <v>3.59</v>
      </c>
      <c r="F24" s="10">
        <f>MAX(Tabela15[[#This Row],[REDE MAIS NOVA DESCOBERTA]:[CARREOUR NORTE SHOPPING]])</f>
        <v>4.1900000000000004</v>
      </c>
      <c r="G24" s="10">
        <f>ROUND(AVERAGE(Tabela15[[#This Row],[REDE MAIS NOVA DESCOBERTA]:[CARREOUR NORTE SHOPPING]]),2)</f>
        <v>3.86</v>
      </c>
      <c r="H24" s="8">
        <v>3.86</v>
      </c>
      <c r="I24" s="11">
        <v>3.99</v>
      </c>
      <c r="J24" s="11">
        <v>3.59</v>
      </c>
      <c r="K24" s="11">
        <v>3.65</v>
      </c>
      <c r="L24" s="11">
        <v>4.1900000000000004</v>
      </c>
      <c r="M24" s="8">
        <v>3.86</v>
      </c>
      <c r="N24" s="11">
        <v>3.65</v>
      </c>
      <c r="O24" s="11">
        <v>4.1900000000000004</v>
      </c>
      <c r="P24" s="11">
        <v>3.59</v>
      </c>
      <c r="Q24" s="8">
        <v>3.86</v>
      </c>
      <c r="R24" s="8">
        <v>3.86</v>
      </c>
      <c r="S24" s="11">
        <v>3.99</v>
      </c>
      <c r="T24" s="7">
        <v>4</v>
      </c>
      <c r="U24" s="8">
        <v>3.86</v>
      </c>
      <c r="W24" s="13" t="str">
        <f>IF(Tabela15[[#This Row],[Média]]=Tabela15[[#This Row],[MÉDIA CALCULADA]],"OK","ERRO")</f>
        <v>OK</v>
      </c>
    </row>
    <row r="25" spans="1:23" x14ac:dyDescent="0.25">
      <c r="A25" s="1">
        <v>24</v>
      </c>
      <c r="B25" s="2">
        <v>2005127</v>
      </c>
      <c r="C25" s="2" t="s">
        <v>25</v>
      </c>
      <c r="D25" s="2" t="s">
        <v>34</v>
      </c>
      <c r="E25" s="10">
        <f>MIN(Tabela15[[#This Row],[REDE MAIS NOVA DESCOBERTA]:[CARREOUR NORTE SHOPPING]])</f>
        <v>2.25</v>
      </c>
      <c r="F25" s="10">
        <f>MAX(Tabela15[[#This Row],[REDE MAIS NOVA DESCOBERTA]:[CARREOUR NORTE SHOPPING]])</f>
        <v>3.49</v>
      </c>
      <c r="G25" s="10">
        <f>ROUND(AVERAGE(Tabela15[[#This Row],[REDE MAIS NOVA DESCOBERTA]:[CARREOUR NORTE SHOPPING]]),2)</f>
        <v>3.02</v>
      </c>
      <c r="H25" s="11">
        <v>3.39</v>
      </c>
      <c r="I25" s="11">
        <v>3.29</v>
      </c>
      <c r="J25" s="11">
        <v>2.79</v>
      </c>
      <c r="K25" s="11">
        <v>2.79</v>
      </c>
      <c r="L25" s="11">
        <v>3.25</v>
      </c>
      <c r="M25" s="11">
        <v>2.99</v>
      </c>
      <c r="N25" s="11">
        <v>2.79</v>
      </c>
      <c r="O25" s="11">
        <v>2.25</v>
      </c>
      <c r="P25" s="11">
        <v>3.09</v>
      </c>
      <c r="Q25" s="11">
        <v>2.79</v>
      </c>
      <c r="R25" s="11">
        <v>3.49</v>
      </c>
      <c r="S25" s="11">
        <v>3.29</v>
      </c>
      <c r="T25" s="7">
        <v>0</v>
      </c>
      <c r="U25" s="8">
        <v>3.02</v>
      </c>
      <c r="W25" s="13" t="str">
        <f>IF(Tabela15[[#This Row],[Média]]=Tabela15[[#This Row],[MÉDIA CALCULADA]],"OK","ERRO")</f>
        <v>OK</v>
      </c>
    </row>
    <row r="26" spans="1:23" x14ac:dyDescent="0.25">
      <c r="A26" s="1">
        <v>25</v>
      </c>
      <c r="B26" s="2">
        <v>2005131</v>
      </c>
      <c r="C26" s="2" t="s">
        <v>26</v>
      </c>
      <c r="D26" s="2" t="s">
        <v>34</v>
      </c>
      <c r="E26" s="10">
        <f>MIN(Tabela15[[#This Row],[REDE MAIS NOVA DESCOBERTA]:[CARREOUR NORTE SHOPPING]])</f>
        <v>1.99</v>
      </c>
      <c r="F26" s="10">
        <f>MAX(Tabela15[[#This Row],[REDE MAIS NOVA DESCOBERTA]:[CARREOUR NORTE SHOPPING]])</f>
        <v>3.79</v>
      </c>
      <c r="G26" s="10">
        <f>ROUND(AVERAGE(Tabela15[[#This Row],[REDE MAIS NOVA DESCOBERTA]:[CARREOUR NORTE SHOPPING]]),2)</f>
        <v>2.95</v>
      </c>
      <c r="H26" s="11">
        <v>3.49</v>
      </c>
      <c r="I26" s="11">
        <v>3.19</v>
      </c>
      <c r="J26" s="11">
        <v>2.79</v>
      </c>
      <c r="K26" s="11">
        <v>2.4900000000000002</v>
      </c>
      <c r="L26" s="11">
        <v>2.8</v>
      </c>
      <c r="M26" s="11">
        <v>3.29</v>
      </c>
      <c r="N26" s="11">
        <v>2.4900000000000002</v>
      </c>
      <c r="O26" s="11">
        <v>1.99</v>
      </c>
      <c r="P26" s="11">
        <v>2.79</v>
      </c>
      <c r="Q26" s="11">
        <v>3.29</v>
      </c>
      <c r="R26" s="11">
        <v>3.79</v>
      </c>
      <c r="S26" s="8">
        <v>2.95</v>
      </c>
      <c r="T26" s="7">
        <v>1</v>
      </c>
      <c r="U26" s="8">
        <v>2.95</v>
      </c>
      <c r="W26" s="13" t="str">
        <f>IF(Tabela15[[#This Row],[Média]]=Tabela15[[#This Row],[MÉDIA CALCULADA]],"OK","ERRO")</f>
        <v>OK</v>
      </c>
    </row>
    <row r="27" spans="1:23" x14ac:dyDescent="0.25">
      <c r="A27" s="1">
        <v>26</v>
      </c>
      <c r="B27" s="2">
        <v>2005256</v>
      </c>
      <c r="C27" s="2" t="s">
        <v>27</v>
      </c>
      <c r="D27" s="2" t="s">
        <v>34</v>
      </c>
      <c r="E27" s="10">
        <f>MIN(Tabela15[[#This Row],[REDE MAIS NOVA DESCOBERTA]:[CARREOUR NORTE SHOPPING]])</f>
        <v>2.89</v>
      </c>
      <c r="F27" s="10">
        <f>MAX(Tabela15[[#This Row],[REDE MAIS NOVA DESCOBERTA]:[CARREOUR NORTE SHOPPING]])</f>
        <v>4.49</v>
      </c>
      <c r="G27" s="10">
        <f>ROUND(AVERAGE(Tabela15[[#This Row],[REDE MAIS NOVA DESCOBERTA]:[CARREOUR NORTE SHOPPING]]),2)</f>
        <v>3.67</v>
      </c>
      <c r="H27" s="11">
        <v>3.99</v>
      </c>
      <c r="I27" s="8">
        <v>3.67</v>
      </c>
      <c r="J27" s="11">
        <v>4.49</v>
      </c>
      <c r="K27" s="11">
        <v>3.69</v>
      </c>
      <c r="L27" s="8">
        <v>3.67</v>
      </c>
      <c r="M27" s="11">
        <v>2.89</v>
      </c>
      <c r="N27" s="11">
        <v>3.69</v>
      </c>
      <c r="O27" s="8">
        <v>3.67</v>
      </c>
      <c r="P27" s="11">
        <v>3.29</v>
      </c>
      <c r="Q27" s="11">
        <v>2.99</v>
      </c>
      <c r="R27" s="11">
        <v>4.29</v>
      </c>
      <c r="S27" s="8">
        <v>3.67</v>
      </c>
      <c r="T27" s="7">
        <v>4</v>
      </c>
      <c r="U27" s="8">
        <v>3.67</v>
      </c>
      <c r="W27" s="13" t="str">
        <f>IF(Tabela15[[#This Row],[Média]]=Tabela15[[#This Row],[MÉDIA CALCULADA]],"OK","ERRO")</f>
        <v>OK</v>
      </c>
    </row>
    <row r="28" spans="1:23" x14ac:dyDescent="0.25">
      <c r="A28" s="1">
        <v>27</v>
      </c>
      <c r="B28" s="2">
        <v>2021675</v>
      </c>
      <c r="C28" s="2" t="s">
        <v>28</v>
      </c>
      <c r="D28" s="2" t="s">
        <v>34</v>
      </c>
      <c r="E28" s="10">
        <f>MIN(Tabela15[[#This Row],[REDE MAIS NOVA DESCOBERTA]:[CARREOUR NORTE SHOPPING]])</f>
        <v>8.15</v>
      </c>
      <c r="F28" s="10">
        <f>MAX(Tabela15[[#This Row],[REDE MAIS NOVA DESCOBERTA]:[CARREOUR NORTE SHOPPING]])</f>
        <v>9.99</v>
      </c>
      <c r="G28" s="10">
        <f>ROUND(AVERAGE(Tabela15[[#This Row],[REDE MAIS NOVA DESCOBERTA]:[CARREOUR NORTE SHOPPING]]),2)</f>
        <v>9.0299999999999994</v>
      </c>
      <c r="H28" s="11">
        <v>8.99</v>
      </c>
      <c r="I28" s="8">
        <v>9.0299999999999994</v>
      </c>
      <c r="J28" s="8">
        <v>9.0299999999999994</v>
      </c>
      <c r="K28" s="8">
        <v>9.0299999999999994</v>
      </c>
      <c r="L28" s="8">
        <v>9.0299999999999994</v>
      </c>
      <c r="M28" s="11">
        <v>8.99</v>
      </c>
      <c r="N28" s="8">
        <v>9.0299999999999994</v>
      </c>
      <c r="O28" s="8">
        <v>9.0299999999999994</v>
      </c>
      <c r="P28" s="11">
        <v>8.15</v>
      </c>
      <c r="Q28" s="8">
        <v>9.0299999999999994</v>
      </c>
      <c r="R28" s="11">
        <v>9.99</v>
      </c>
      <c r="S28" s="8">
        <v>9.0299999999999994</v>
      </c>
      <c r="T28" s="7">
        <v>8</v>
      </c>
      <c r="U28" s="8">
        <v>9.0299999999999994</v>
      </c>
      <c r="W28" s="13" t="str">
        <f>IF(Tabela15[[#This Row],[Média]]=Tabela15[[#This Row],[MÉDIA CALCULADA]],"OK","ERRO")</f>
        <v>OK</v>
      </c>
    </row>
    <row r="29" spans="1:23" x14ac:dyDescent="0.25">
      <c r="A29" s="1">
        <v>28</v>
      </c>
      <c r="B29" s="2">
        <v>2005597</v>
      </c>
      <c r="C29" s="2" t="s">
        <v>29</v>
      </c>
      <c r="D29" s="2" t="s">
        <v>34</v>
      </c>
      <c r="E29" s="10">
        <f>MIN(Tabela15[[#This Row],[REDE MAIS NOVA DESCOBERTA]:[CARREOUR NORTE SHOPPING]])</f>
        <v>7.59</v>
      </c>
      <c r="F29" s="10">
        <f>MAX(Tabela15[[#This Row],[REDE MAIS NOVA DESCOBERTA]:[CARREOUR NORTE SHOPPING]])</f>
        <v>14.99</v>
      </c>
      <c r="G29" s="10">
        <f>ROUND(AVERAGE(Tabela15[[#This Row],[REDE MAIS NOVA DESCOBERTA]:[CARREOUR NORTE SHOPPING]]),2)</f>
        <v>9.0299999999999994</v>
      </c>
      <c r="H29" s="8">
        <v>9.0299999999999994</v>
      </c>
      <c r="I29" s="11">
        <v>8.69</v>
      </c>
      <c r="J29" s="11">
        <v>14.99</v>
      </c>
      <c r="K29" s="11">
        <v>7.89</v>
      </c>
      <c r="L29" s="11">
        <v>8.49</v>
      </c>
      <c r="M29" s="8">
        <v>9.0299999999999994</v>
      </c>
      <c r="N29" s="11">
        <v>7.89</v>
      </c>
      <c r="O29" s="11">
        <v>7.59</v>
      </c>
      <c r="P29" s="8">
        <v>9.0299999999999994</v>
      </c>
      <c r="Q29" s="11">
        <v>7.98</v>
      </c>
      <c r="R29" s="8">
        <v>9.0299999999999994</v>
      </c>
      <c r="S29" s="11">
        <v>8.69</v>
      </c>
      <c r="T29" s="7">
        <v>4</v>
      </c>
      <c r="U29" s="8">
        <v>9.0299999999999994</v>
      </c>
      <c r="W29" s="13" t="str">
        <f>IF(Tabela15[[#This Row],[Média]]=Tabela15[[#This Row],[MÉDIA CALCULADA]],"OK","ERRO")</f>
        <v>OK</v>
      </c>
    </row>
    <row r="30" spans="1:23" x14ac:dyDescent="0.25">
      <c r="A30" s="1">
        <v>29</v>
      </c>
      <c r="B30" s="2">
        <v>2005599</v>
      </c>
      <c r="C30" s="2" t="s">
        <v>30</v>
      </c>
      <c r="D30" s="2" t="s">
        <v>34</v>
      </c>
      <c r="E30" s="10">
        <f>MIN(Tabela15[[#This Row],[REDE MAIS NOVA DESCOBERTA]:[CARREOUR NORTE SHOPPING]])</f>
        <v>7.89</v>
      </c>
      <c r="F30" s="10">
        <f>MAX(Tabela15[[#This Row],[REDE MAIS NOVA DESCOBERTA]:[CARREOUR NORTE SHOPPING]])</f>
        <v>8.99</v>
      </c>
      <c r="G30" s="10">
        <f>ROUND(AVERAGE(Tabela15[[#This Row],[REDE MAIS NOVA DESCOBERTA]:[CARREOUR NORTE SHOPPING]]),2)</f>
        <v>8.41</v>
      </c>
      <c r="H30" s="11">
        <v>8.99</v>
      </c>
      <c r="I30" s="11">
        <v>7.89</v>
      </c>
      <c r="J30" s="11">
        <v>7.99</v>
      </c>
      <c r="K30" s="11">
        <v>8.39</v>
      </c>
      <c r="L30" s="11">
        <v>8.59</v>
      </c>
      <c r="M30" s="11">
        <v>8.99</v>
      </c>
      <c r="N30" s="11">
        <v>8.39</v>
      </c>
      <c r="O30" s="11">
        <v>7.99</v>
      </c>
      <c r="P30" s="11">
        <v>8.39</v>
      </c>
      <c r="Q30" s="11">
        <v>8.39</v>
      </c>
      <c r="R30" s="11">
        <v>8.99</v>
      </c>
      <c r="S30" s="11">
        <v>7.89</v>
      </c>
      <c r="T30" s="7">
        <v>0</v>
      </c>
      <c r="U30" s="8">
        <v>8.41</v>
      </c>
      <c r="W30" s="13" t="str">
        <f>IF(Tabela15[[#This Row],[Média]]=Tabela15[[#This Row],[MÉDIA CALCULADA]],"OK","ERRO")</f>
        <v>OK</v>
      </c>
    </row>
    <row r="31" spans="1:23" x14ac:dyDescent="0.25">
      <c r="A31" s="1">
        <v>30</v>
      </c>
      <c r="B31" s="2">
        <v>250090</v>
      </c>
      <c r="C31" s="2" t="s">
        <v>31</v>
      </c>
      <c r="D31" s="2" t="s">
        <v>34</v>
      </c>
      <c r="E31" s="10">
        <f>MIN(Tabela15[[#This Row],[REDE MAIS NOVA DESCOBERTA]:[CARREOUR NORTE SHOPPING]])</f>
        <v>7.99</v>
      </c>
      <c r="F31" s="10">
        <f>MAX(Tabela15[[#This Row],[REDE MAIS NOVA DESCOBERTA]:[CARREOUR NORTE SHOPPING]])</f>
        <v>14.5</v>
      </c>
      <c r="G31" s="10">
        <f>ROUND(AVERAGE(Tabela15[[#This Row],[REDE MAIS NOVA DESCOBERTA]:[CARREOUR NORTE SHOPPING]]),2)</f>
        <v>11.06</v>
      </c>
      <c r="H31" s="11">
        <v>10.9</v>
      </c>
      <c r="I31" s="11">
        <v>12.19</v>
      </c>
      <c r="J31" s="11">
        <v>11.99</v>
      </c>
      <c r="K31" s="11">
        <v>8.98</v>
      </c>
      <c r="L31" s="11">
        <v>14.5</v>
      </c>
      <c r="M31" s="11">
        <v>8.98</v>
      </c>
      <c r="N31" s="11">
        <v>13.99</v>
      </c>
      <c r="O31" s="11">
        <v>11.99</v>
      </c>
      <c r="P31" s="11">
        <v>7.99</v>
      </c>
      <c r="Q31" s="11">
        <v>8.99</v>
      </c>
      <c r="R31" s="11">
        <v>9.99</v>
      </c>
      <c r="S31" s="11">
        <v>12.19</v>
      </c>
      <c r="T31" s="7">
        <v>0</v>
      </c>
      <c r="U31" s="8">
        <v>11.06</v>
      </c>
      <c r="W31" s="13" t="str">
        <f>IF(Tabela15[[#This Row],[Média]]=Tabela15[[#This Row],[MÉDIA CALCULADA]],"OK","ERRO")</f>
        <v>OK</v>
      </c>
    </row>
    <row r="32" spans="1:23" x14ac:dyDescent="0.25">
      <c r="A32" s="1">
        <v>31</v>
      </c>
      <c r="B32" s="2">
        <v>2007406</v>
      </c>
      <c r="C32" s="2" t="s">
        <v>32</v>
      </c>
      <c r="D32" s="2" t="s">
        <v>34</v>
      </c>
      <c r="E32" s="10">
        <f>MIN(Tabela15[[#This Row],[REDE MAIS NOVA DESCOBERTA]:[CARREOUR NORTE SHOPPING]])</f>
        <v>0.89</v>
      </c>
      <c r="F32" s="10">
        <f>MAX(Tabela15[[#This Row],[REDE MAIS NOVA DESCOBERTA]:[CARREOUR NORTE SHOPPING]])</f>
        <v>1.19</v>
      </c>
      <c r="G32" s="10">
        <f>ROUND(AVERAGE(Tabela15[[#This Row],[REDE MAIS NOVA DESCOBERTA]:[CARREOUR NORTE SHOPPING]]),2)</f>
        <v>1.1299999999999999</v>
      </c>
      <c r="H32" s="11">
        <v>1.1499999999999999</v>
      </c>
      <c r="I32" s="8">
        <v>1.1299999999999999</v>
      </c>
      <c r="J32" s="11">
        <v>1.19</v>
      </c>
      <c r="K32" s="8">
        <v>1.1299999999999999</v>
      </c>
      <c r="L32" s="11">
        <v>1.1499999999999999</v>
      </c>
      <c r="M32" s="11">
        <v>1.0900000000000001</v>
      </c>
      <c r="N32" s="11">
        <v>1.19</v>
      </c>
      <c r="O32" s="11">
        <v>1.1499999999999999</v>
      </c>
      <c r="P32" s="11">
        <v>1.19</v>
      </c>
      <c r="Q32" s="11">
        <v>0.89</v>
      </c>
      <c r="R32" s="11">
        <v>1.19</v>
      </c>
      <c r="S32" s="8">
        <v>1.1299999999999999</v>
      </c>
      <c r="T32" s="7">
        <v>3</v>
      </c>
      <c r="U32" s="8">
        <v>1.1299999999999999</v>
      </c>
      <c r="W32" s="13" t="str">
        <f>IF(Tabela15[[#This Row],[Média]]=Tabela15[[#This Row],[MÉDIA CALCULADA]],"OK","ERRO")</f>
        <v>OK</v>
      </c>
    </row>
    <row r="33" spans="1:23" x14ac:dyDescent="0.25">
      <c r="A33" s="1">
        <v>32</v>
      </c>
      <c r="B33" s="2">
        <v>250115</v>
      </c>
      <c r="C33" s="2" t="s">
        <v>47</v>
      </c>
      <c r="D33" s="2" t="s">
        <v>48</v>
      </c>
      <c r="E33" s="10">
        <f>MIN(Tabela15[[#This Row],[REDE MAIS NOVA DESCOBERTA]:[CARREOUR NORTE SHOPPING]])</f>
        <v>44.9</v>
      </c>
      <c r="F33" s="10">
        <f>MAX(Tabela15[[#This Row],[REDE MAIS NOVA DESCOBERTA]:[CARREOUR NORTE SHOPPING]])</f>
        <v>49.9</v>
      </c>
      <c r="G33" s="10">
        <f>ROUND(AVERAGE(Tabela15[[#This Row],[REDE MAIS NOVA DESCOBERTA]:[CARREOUR NORTE SHOPPING]]),2)</f>
        <v>47.96</v>
      </c>
      <c r="H33" s="11">
        <v>48.99</v>
      </c>
      <c r="I33" s="11">
        <v>48.99</v>
      </c>
      <c r="J33" s="11">
        <v>49.9</v>
      </c>
      <c r="K33" s="8">
        <v>47.96</v>
      </c>
      <c r="L33" s="11">
        <v>47.9</v>
      </c>
      <c r="M33" s="11">
        <v>44.9</v>
      </c>
      <c r="N33" s="11">
        <v>48.99</v>
      </c>
      <c r="O33" s="11">
        <v>47.99</v>
      </c>
      <c r="P33" s="8">
        <v>47.96</v>
      </c>
      <c r="Q33" s="8">
        <v>47.96</v>
      </c>
      <c r="R33" s="11">
        <v>44.99</v>
      </c>
      <c r="S33" s="11">
        <v>48.99</v>
      </c>
      <c r="T33" s="7">
        <v>3</v>
      </c>
      <c r="U33" s="8">
        <v>47.96</v>
      </c>
      <c r="W33" s="13" t="str">
        <f>IF(Tabela15[[#This Row],[Média]]=Tabela15[[#This Row],[MÉDIA CALCULADA]],"OK","ERRO")</f>
        <v>OK</v>
      </c>
    </row>
    <row r="34" spans="1:23" x14ac:dyDescent="0.25">
      <c r="A34" s="1">
        <v>33</v>
      </c>
      <c r="B34" s="2">
        <v>2003559</v>
      </c>
      <c r="C34" s="2" t="s">
        <v>49</v>
      </c>
      <c r="D34" s="2" t="s">
        <v>48</v>
      </c>
      <c r="E34" s="10">
        <f>MIN(Tabela15[[#This Row],[REDE MAIS NOVA DESCOBERTA]:[CARREOUR NORTE SHOPPING]])</f>
        <v>21.99</v>
      </c>
      <c r="F34" s="10">
        <f>MAX(Tabela15[[#This Row],[REDE MAIS NOVA DESCOBERTA]:[CARREOUR NORTE SHOPPING]])</f>
        <v>49.9</v>
      </c>
      <c r="G34" s="10">
        <f>ROUND(AVERAGE(Tabela15[[#This Row],[REDE MAIS NOVA DESCOBERTA]:[CARREOUR NORTE SHOPPING]]),2)</f>
        <v>38.729999999999997</v>
      </c>
      <c r="H34" s="11">
        <v>41.99</v>
      </c>
      <c r="I34" s="8">
        <v>38.729999999999997</v>
      </c>
      <c r="J34" s="11">
        <v>43.9</v>
      </c>
      <c r="K34" s="8">
        <v>38.729999999999997</v>
      </c>
      <c r="L34" s="8">
        <v>38.729999999999997</v>
      </c>
      <c r="M34" s="11">
        <v>31.9</v>
      </c>
      <c r="N34" s="11">
        <v>43.49</v>
      </c>
      <c r="O34" s="8">
        <v>38.729999999999997</v>
      </c>
      <c r="P34" s="11">
        <v>49.9</v>
      </c>
      <c r="Q34" s="8">
        <v>38.729999999999997</v>
      </c>
      <c r="R34" s="11">
        <v>21.99</v>
      </c>
      <c r="S34" s="11">
        <v>37.96</v>
      </c>
      <c r="T34" s="7">
        <v>5</v>
      </c>
      <c r="U34" s="8">
        <v>38.729999999999997</v>
      </c>
      <c r="W34" s="13" t="str">
        <f>IF(Tabela15[[#This Row],[Média]]=Tabela15[[#This Row],[MÉDIA CALCULADA]],"OK","ERRO")</f>
        <v>OK</v>
      </c>
    </row>
    <row r="35" spans="1:23" x14ac:dyDescent="0.25">
      <c r="A35" s="1">
        <v>34</v>
      </c>
      <c r="B35" s="2">
        <v>253041</v>
      </c>
      <c r="C35" s="2" t="s">
        <v>50</v>
      </c>
      <c r="D35" s="2" t="s">
        <v>48</v>
      </c>
      <c r="E35" s="10">
        <f>MIN(Tabela15[[#This Row],[REDE MAIS NOVA DESCOBERTA]:[CARREOUR NORTE SHOPPING]])</f>
        <v>11.99</v>
      </c>
      <c r="F35" s="10">
        <f>MAX(Tabela15[[#This Row],[REDE MAIS NOVA DESCOBERTA]:[CARREOUR NORTE SHOPPING]])</f>
        <v>13.89</v>
      </c>
      <c r="G35" s="10">
        <f>ROUND(AVERAGE(Tabela15[[#This Row],[REDE MAIS NOVA DESCOBERTA]:[CARREOUR NORTE SHOPPING]]),2)</f>
        <v>12.79</v>
      </c>
      <c r="H35" s="8">
        <v>12.79</v>
      </c>
      <c r="I35" s="8">
        <v>12.79</v>
      </c>
      <c r="J35" s="8">
        <v>12.79</v>
      </c>
      <c r="K35" s="8">
        <v>12.79</v>
      </c>
      <c r="L35" s="11">
        <v>11.99</v>
      </c>
      <c r="M35" s="8">
        <v>12.79</v>
      </c>
      <c r="N35" s="11">
        <v>13.89</v>
      </c>
      <c r="O35" s="11">
        <v>11.99</v>
      </c>
      <c r="P35" s="8">
        <v>12.79</v>
      </c>
      <c r="Q35" s="8">
        <v>12.79</v>
      </c>
      <c r="R35" s="8">
        <v>12.79</v>
      </c>
      <c r="S35" s="11">
        <v>13.29</v>
      </c>
      <c r="T35" s="7">
        <v>8</v>
      </c>
      <c r="U35" s="8">
        <v>12.79</v>
      </c>
      <c r="W35" s="13" t="str">
        <f>IF(Tabela15[[#This Row],[Média]]=Tabela15[[#This Row],[MÉDIA CALCULADA]],"OK","ERRO")</f>
        <v>OK</v>
      </c>
    </row>
    <row r="36" spans="1:23" x14ac:dyDescent="0.25">
      <c r="A36" s="1">
        <v>35</v>
      </c>
      <c r="B36" s="2">
        <v>250639</v>
      </c>
      <c r="C36" s="2" t="s">
        <v>51</v>
      </c>
      <c r="D36" s="2" t="s">
        <v>48</v>
      </c>
      <c r="E36" s="10">
        <f>MIN(Tabela15[[#This Row],[REDE MAIS NOVA DESCOBERTA]:[CARREOUR NORTE SHOPPING]])</f>
        <v>36.69</v>
      </c>
      <c r="F36" s="10">
        <f>MAX(Tabela15[[#This Row],[REDE MAIS NOVA DESCOBERTA]:[CARREOUR NORTE SHOPPING]])</f>
        <v>39.99</v>
      </c>
      <c r="G36" s="10">
        <f>ROUND(AVERAGE(Tabela15[[#This Row],[REDE MAIS NOVA DESCOBERTA]:[CARREOUR NORTE SHOPPING]]),2)</f>
        <v>38.090000000000003</v>
      </c>
      <c r="H36" s="11">
        <v>39.99</v>
      </c>
      <c r="I36" s="11">
        <v>36.69</v>
      </c>
      <c r="J36" s="11">
        <v>39.9</v>
      </c>
      <c r="K36" s="11">
        <v>38.75</v>
      </c>
      <c r="L36" s="8">
        <v>37.81</v>
      </c>
      <c r="M36" s="11">
        <v>36.9</v>
      </c>
      <c r="N36" s="11">
        <v>38.75</v>
      </c>
      <c r="O36" s="8">
        <v>37.81</v>
      </c>
      <c r="P36" s="8">
        <v>37.81</v>
      </c>
      <c r="Q36" s="8">
        <v>37.81</v>
      </c>
      <c r="R36" s="8">
        <v>37.81</v>
      </c>
      <c r="S36" s="11">
        <v>36.99</v>
      </c>
      <c r="T36" s="7">
        <v>5</v>
      </c>
      <c r="U36" s="8">
        <v>37.81</v>
      </c>
      <c r="W36" s="13" t="str">
        <f>IF(Tabela15[[#This Row],[Média]]=Tabela15[[#This Row],[MÉDIA CALCULADA]],"OK","ERRO")</f>
        <v>ERRO</v>
      </c>
    </row>
    <row r="37" spans="1:23" x14ac:dyDescent="0.25">
      <c r="A37" s="1">
        <v>36</v>
      </c>
      <c r="B37" s="2">
        <v>2005652</v>
      </c>
      <c r="C37" s="2" t="s">
        <v>52</v>
      </c>
      <c r="D37" s="2" t="s">
        <v>48</v>
      </c>
      <c r="E37" s="10">
        <f>MIN(Tabela15[[#This Row],[REDE MAIS NOVA DESCOBERTA]:[CARREOUR NORTE SHOPPING]])</f>
        <v>14.9</v>
      </c>
      <c r="F37" s="10">
        <f>MAX(Tabela15[[#This Row],[REDE MAIS NOVA DESCOBERTA]:[CARREOUR NORTE SHOPPING]])</f>
        <v>18.89</v>
      </c>
      <c r="G37" s="10">
        <f>ROUND(AVERAGE(Tabela15[[#This Row],[REDE MAIS NOVA DESCOBERTA]:[CARREOUR NORTE SHOPPING]]),2)</f>
        <v>16.95</v>
      </c>
      <c r="H37" s="8">
        <v>16.95</v>
      </c>
      <c r="I37" s="8">
        <v>16.95</v>
      </c>
      <c r="J37" s="11">
        <v>16.98</v>
      </c>
      <c r="K37" s="11">
        <v>16.989999999999998</v>
      </c>
      <c r="L37" s="8">
        <v>16.95</v>
      </c>
      <c r="M37" s="8">
        <v>16.95</v>
      </c>
      <c r="N37" s="11">
        <v>18.89</v>
      </c>
      <c r="O37" s="8">
        <v>16.95</v>
      </c>
      <c r="P37" s="11">
        <v>16.98</v>
      </c>
      <c r="Q37" s="8">
        <v>16.95</v>
      </c>
      <c r="R37" s="8">
        <v>16.95</v>
      </c>
      <c r="S37" s="11">
        <v>14.9</v>
      </c>
      <c r="T37" s="7">
        <v>7</v>
      </c>
      <c r="U37" s="8">
        <v>16.95</v>
      </c>
      <c r="W37" s="13" t="str">
        <f>IF(Tabela15[[#This Row],[Média]]=Tabela15[[#This Row],[MÉDIA CALCULADA]],"OK","ERRO")</f>
        <v>OK</v>
      </c>
    </row>
    <row r="38" spans="1:23" x14ac:dyDescent="0.25">
      <c r="A38" s="1">
        <v>37</v>
      </c>
      <c r="B38" s="2">
        <v>2005663</v>
      </c>
      <c r="C38" s="2" t="s">
        <v>53</v>
      </c>
      <c r="D38" s="2" t="s">
        <v>48</v>
      </c>
      <c r="E38" s="10">
        <f>MIN(Tabela15[[#This Row],[REDE MAIS NOVA DESCOBERTA]:[CARREOUR NORTE SHOPPING]])</f>
        <v>15.99</v>
      </c>
      <c r="F38" s="10">
        <f>MAX(Tabela15[[#This Row],[REDE MAIS NOVA DESCOBERTA]:[CARREOUR NORTE SHOPPING]])</f>
        <v>15.99</v>
      </c>
      <c r="G38" s="10">
        <f>ROUND(AVERAGE(Tabela15[[#This Row],[REDE MAIS NOVA DESCOBERTA]:[CARREOUR NORTE SHOPPING]]),2)</f>
        <v>15.99</v>
      </c>
      <c r="H38" s="8">
        <v>15.99</v>
      </c>
      <c r="I38" s="8">
        <v>15.99</v>
      </c>
      <c r="J38" s="8">
        <v>15.99</v>
      </c>
      <c r="K38" s="11">
        <v>15.99</v>
      </c>
      <c r="L38" s="8">
        <v>15.99</v>
      </c>
      <c r="M38" s="8">
        <v>15.99</v>
      </c>
      <c r="N38" s="8">
        <v>15.99</v>
      </c>
      <c r="O38" s="8">
        <v>15.99</v>
      </c>
      <c r="P38" s="8">
        <v>15.99</v>
      </c>
      <c r="Q38" s="8">
        <v>15.99</v>
      </c>
      <c r="R38" s="8">
        <v>15.99</v>
      </c>
      <c r="S38" s="8">
        <v>15.99</v>
      </c>
      <c r="T38" s="7">
        <v>11</v>
      </c>
      <c r="U38" s="8">
        <v>15.99</v>
      </c>
      <c r="W38" s="13" t="str">
        <f>IF(Tabela15[[#This Row],[Média]]=Tabela15[[#This Row],[MÉDIA CALCULADA]],"OK","ERRO")</f>
        <v>OK</v>
      </c>
    </row>
    <row r="39" spans="1:23" x14ac:dyDescent="0.25">
      <c r="A39" s="1">
        <v>38</v>
      </c>
      <c r="B39" s="2">
        <v>250048</v>
      </c>
      <c r="C39" s="2" t="s">
        <v>54</v>
      </c>
      <c r="D39" s="2" t="s">
        <v>48</v>
      </c>
      <c r="E39" s="10">
        <f>MIN(Tabela15[[#This Row],[REDE MAIS NOVA DESCOBERTA]:[CARREOUR NORTE SHOPPING]])</f>
        <v>36.799999999999997</v>
      </c>
      <c r="F39" s="10">
        <f>MAX(Tabela15[[#This Row],[REDE MAIS NOVA DESCOBERTA]:[CARREOUR NORTE SHOPPING]])</f>
        <v>46.89</v>
      </c>
      <c r="G39" s="10">
        <f>ROUND(AVERAGE(Tabela15[[#This Row],[REDE MAIS NOVA DESCOBERTA]:[CARREOUR NORTE SHOPPING]]),2)</f>
        <v>40.840000000000003</v>
      </c>
      <c r="H39" s="11">
        <v>46.89</v>
      </c>
      <c r="I39" s="11">
        <v>41.99</v>
      </c>
      <c r="J39" s="11">
        <v>36.99</v>
      </c>
      <c r="K39" s="11">
        <v>39.99</v>
      </c>
      <c r="L39" s="8">
        <v>40.840000000000003</v>
      </c>
      <c r="M39" s="8">
        <v>40.840000000000003</v>
      </c>
      <c r="N39" s="11">
        <v>39.99</v>
      </c>
      <c r="O39" s="11">
        <v>39.99</v>
      </c>
      <c r="P39" s="11">
        <v>36.799999999999997</v>
      </c>
      <c r="Q39" s="11">
        <v>40.9</v>
      </c>
      <c r="R39" s="11">
        <v>42.99</v>
      </c>
      <c r="S39" s="11">
        <v>41.9</v>
      </c>
      <c r="T39" s="7">
        <v>2</v>
      </c>
      <c r="U39" s="8">
        <v>40.840000000000003</v>
      </c>
      <c r="W39" s="13" t="str">
        <f>IF(Tabela15[[#This Row],[Média]]=Tabela15[[#This Row],[MÉDIA CALCULADA]],"OK","ERRO")</f>
        <v>OK</v>
      </c>
    </row>
    <row r="40" spans="1:23" x14ac:dyDescent="0.25">
      <c r="A40" s="1">
        <v>39</v>
      </c>
      <c r="B40" s="2">
        <v>250868</v>
      </c>
      <c r="C40" s="2" t="s">
        <v>55</v>
      </c>
      <c r="D40" s="2" t="s">
        <v>48</v>
      </c>
      <c r="E40" s="10">
        <f>MIN(Tabela15[[#This Row],[REDE MAIS NOVA DESCOBERTA]:[CARREOUR NORTE SHOPPING]])</f>
        <v>38.99</v>
      </c>
      <c r="F40" s="10">
        <f>MAX(Tabela15[[#This Row],[REDE MAIS NOVA DESCOBERTA]:[CARREOUR NORTE SHOPPING]])</f>
        <v>44.9</v>
      </c>
      <c r="G40" s="10">
        <f>ROUND(AVERAGE(Tabela15[[#This Row],[REDE MAIS NOVA DESCOBERTA]:[CARREOUR NORTE SHOPPING]]),2)</f>
        <v>42.07</v>
      </c>
      <c r="H40" s="11">
        <v>44.9</v>
      </c>
      <c r="I40" s="11">
        <v>42.39</v>
      </c>
      <c r="J40" s="11">
        <v>39.99</v>
      </c>
      <c r="K40" s="11">
        <v>38.99</v>
      </c>
      <c r="L40" s="8">
        <v>42.07</v>
      </c>
      <c r="M40" s="11">
        <v>41.99</v>
      </c>
      <c r="N40" s="8">
        <v>42.07</v>
      </c>
      <c r="O40" s="8">
        <v>42.07</v>
      </c>
      <c r="P40" s="11">
        <v>39.99</v>
      </c>
      <c r="Q40" s="11">
        <v>43.99</v>
      </c>
      <c r="R40" s="11">
        <v>43.99</v>
      </c>
      <c r="S40" s="11">
        <v>42.39</v>
      </c>
      <c r="T40" s="7">
        <v>3</v>
      </c>
      <c r="U40" s="8">
        <v>42.07</v>
      </c>
      <c r="W40" s="13" t="str">
        <f>IF(Tabela15[[#This Row],[Média]]=Tabela15[[#This Row],[MÉDIA CALCULADA]],"OK","ERRO")</f>
        <v>OK</v>
      </c>
    </row>
    <row r="41" spans="1:23" x14ac:dyDescent="0.25">
      <c r="A41" s="1">
        <v>40</v>
      </c>
      <c r="B41" s="2">
        <v>2000654</v>
      </c>
      <c r="C41" s="2" t="s">
        <v>56</v>
      </c>
      <c r="D41" s="2" t="s">
        <v>57</v>
      </c>
      <c r="E41" s="10">
        <f>MIN(Tabela15[[#This Row],[REDE MAIS NOVA DESCOBERTA]:[CARREOUR NORTE SHOPPING]])</f>
        <v>1.79</v>
      </c>
      <c r="F41" s="10">
        <f>MAX(Tabela15[[#This Row],[REDE MAIS NOVA DESCOBERTA]:[CARREOUR NORTE SHOPPING]])</f>
        <v>2.29</v>
      </c>
      <c r="G41" s="10">
        <f>ROUND(AVERAGE(Tabela15[[#This Row],[REDE MAIS NOVA DESCOBERTA]:[CARREOUR NORTE SHOPPING]]),2)</f>
        <v>1.96</v>
      </c>
      <c r="H41" s="11">
        <v>2.29</v>
      </c>
      <c r="I41" s="11">
        <v>1.79</v>
      </c>
      <c r="J41" s="8">
        <v>1.96</v>
      </c>
      <c r="K41" s="8">
        <v>1.96</v>
      </c>
      <c r="L41" s="11">
        <v>1.99</v>
      </c>
      <c r="M41" s="11">
        <v>1.99</v>
      </c>
      <c r="N41" s="8">
        <v>1.96</v>
      </c>
      <c r="O41" s="11">
        <v>1.99</v>
      </c>
      <c r="P41" s="11">
        <v>1.79</v>
      </c>
      <c r="Q41" s="11">
        <v>1.99</v>
      </c>
      <c r="R41" s="11">
        <v>2.0499999999999998</v>
      </c>
      <c r="S41" s="11">
        <v>1.79</v>
      </c>
      <c r="T41" s="7">
        <v>3</v>
      </c>
      <c r="U41" s="8">
        <v>1.96</v>
      </c>
      <c r="W41" s="13" t="str">
        <f>IF(Tabela15[[#This Row],[Média]]=Tabela15[[#This Row],[MÉDIA CALCULADA]],"OK","ERRO")</f>
        <v>OK</v>
      </c>
    </row>
    <row r="42" spans="1:23" x14ac:dyDescent="0.25">
      <c r="A42" s="1">
        <v>41</v>
      </c>
      <c r="B42" s="2">
        <v>2000660</v>
      </c>
      <c r="C42" s="2" t="s">
        <v>58</v>
      </c>
      <c r="D42" s="2" t="s">
        <v>57</v>
      </c>
      <c r="E42" s="10">
        <f>MIN(Tabela15[[#This Row],[REDE MAIS NOVA DESCOBERTA]:[CARREOUR NORTE SHOPPING]])</f>
        <v>1.99</v>
      </c>
      <c r="F42" s="10">
        <f>MAX(Tabela15[[#This Row],[REDE MAIS NOVA DESCOBERTA]:[CARREOUR NORTE SHOPPING]])</f>
        <v>2.29</v>
      </c>
      <c r="G42" s="10">
        <f>ROUND(AVERAGE(Tabela15[[#This Row],[REDE MAIS NOVA DESCOBERTA]:[CARREOUR NORTE SHOPPING]]),2)</f>
        <v>2.09</v>
      </c>
      <c r="H42" s="8">
        <v>2.09</v>
      </c>
      <c r="I42" s="11">
        <v>2.09</v>
      </c>
      <c r="J42" s="8">
        <v>2.09</v>
      </c>
      <c r="K42" s="11">
        <v>1.99</v>
      </c>
      <c r="L42" s="8">
        <v>2.09</v>
      </c>
      <c r="M42" s="8">
        <v>2.09</v>
      </c>
      <c r="N42" s="11">
        <v>1.99</v>
      </c>
      <c r="O42" s="8">
        <v>2.09</v>
      </c>
      <c r="P42" s="11">
        <v>2.29</v>
      </c>
      <c r="Q42" s="8">
        <v>2.09</v>
      </c>
      <c r="R42" s="8">
        <v>2.09</v>
      </c>
      <c r="S42" s="8">
        <v>2.09</v>
      </c>
      <c r="T42" s="7">
        <v>8</v>
      </c>
      <c r="U42" s="8">
        <v>2.09</v>
      </c>
      <c r="W42" s="13" t="str">
        <f>IF(Tabela15[[#This Row],[Média]]=Tabela15[[#This Row],[MÉDIA CALCULADA]],"OK","ERRO")</f>
        <v>OK</v>
      </c>
    </row>
    <row r="43" spans="1:23" x14ac:dyDescent="0.25">
      <c r="A43" s="1">
        <v>42</v>
      </c>
      <c r="B43" s="2">
        <v>2009656</v>
      </c>
      <c r="C43" s="2" t="s">
        <v>59</v>
      </c>
      <c r="D43" s="2" t="s">
        <v>57</v>
      </c>
      <c r="E43" s="10">
        <f>MIN(Tabela15[[#This Row],[REDE MAIS NOVA DESCOBERTA]:[CARREOUR NORTE SHOPPING]])</f>
        <v>3.19</v>
      </c>
      <c r="F43" s="10">
        <f>MAX(Tabela15[[#This Row],[REDE MAIS NOVA DESCOBERTA]:[CARREOUR NORTE SHOPPING]])</f>
        <v>4.49</v>
      </c>
      <c r="G43" s="10">
        <f>ROUND(AVERAGE(Tabela15[[#This Row],[REDE MAIS NOVA DESCOBERTA]:[CARREOUR NORTE SHOPPING]]),2)</f>
        <v>3.66</v>
      </c>
      <c r="H43" s="11">
        <v>3.99</v>
      </c>
      <c r="I43" s="11">
        <v>3.19</v>
      </c>
      <c r="J43" s="11">
        <v>3.98</v>
      </c>
      <c r="K43" s="11">
        <v>3.49</v>
      </c>
      <c r="L43" s="11">
        <v>3.59</v>
      </c>
      <c r="M43" s="11">
        <v>4.49</v>
      </c>
      <c r="N43" s="11">
        <v>3.49</v>
      </c>
      <c r="O43" s="11">
        <v>3.59</v>
      </c>
      <c r="P43" s="11">
        <v>3.29</v>
      </c>
      <c r="Q43" s="11">
        <v>3.49</v>
      </c>
      <c r="R43" s="8">
        <v>3.66</v>
      </c>
      <c r="S43" s="8">
        <v>3.66</v>
      </c>
      <c r="T43" s="7">
        <v>2</v>
      </c>
      <c r="U43" s="8">
        <v>3.66</v>
      </c>
      <c r="W43" s="13" t="str">
        <f>IF(Tabela15[[#This Row],[Média]]=Tabela15[[#This Row],[MÉDIA CALCULADA]],"OK","ERRO")</f>
        <v>OK</v>
      </c>
    </row>
    <row r="44" spans="1:23" x14ac:dyDescent="0.25">
      <c r="A44" s="1">
        <v>43</v>
      </c>
      <c r="B44" s="2">
        <v>2009927</v>
      </c>
      <c r="C44" s="2" t="s">
        <v>60</v>
      </c>
      <c r="D44" s="2" t="s">
        <v>57</v>
      </c>
      <c r="E44" s="10">
        <f>MIN(Tabela15[[#This Row],[REDE MAIS NOVA DESCOBERTA]:[CARREOUR NORTE SHOPPING]])</f>
        <v>1.99</v>
      </c>
      <c r="F44" s="10">
        <f>MAX(Tabela15[[#This Row],[REDE MAIS NOVA DESCOBERTA]:[CARREOUR NORTE SHOPPING]])</f>
        <v>2.59</v>
      </c>
      <c r="G44" s="10">
        <f>ROUND(AVERAGE(Tabela15[[#This Row],[REDE MAIS NOVA DESCOBERTA]:[CARREOUR NORTE SHOPPING]]),2)</f>
        <v>2.36</v>
      </c>
      <c r="H44" s="11">
        <v>2.59</v>
      </c>
      <c r="I44" s="8">
        <v>2.36</v>
      </c>
      <c r="J44" s="11">
        <v>2.29</v>
      </c>
      <c r="K44" s="11">
        <v>2.29</v>
      </c>
      <c r="L44" s="11">
        <v>2.4900000000000002</v>
      </c>
      <c r="M44" s="11">
        <v>2.4900000000000002</v>
      </c>
      <c r="N44" s="11">
        <v>2.29</v>
      </c>
      <c r="O44" s="11">
        <v>2.48</v>
      </c>
      <c r="P44" s="11">
        <v>2.29</v>
      </c>
      <c r="Q44" s="11">
        <v>2.39</v>
      </c>
      <c r="R44" s="11">
        <v>1.99</v>
      </c>
      <c r="S44" s="8">
        <v>2.36</v>
      </c>
      <c r="T44" s="7">
        <v>2</v>
      </c>
      <c r="U44" s="8">
        <v>2.36</v>
      </c>
      <c r="W44" s="13" t="str">
        <f>IF(Tabela15[[#This Row],[Média]]=Tabela15[[#This Row],[MÉDIA CALCULADA]],"OK","ERRO")</f>
        <v>OK</v>
      </c>
    </row>
    <row r="45" spans="1:23" x14ac:dyDescent="0.25">
      <c r="A45" s="1">
        <v>44</v>
      </c>
      <c r="B45" s="2">
        <v>2009936</v>
      </c>
      <c r="C45" s="2" t="s">
        <v>61</v>
      </c>
      <c r="D45" s="2" t="s">
        <v>57</v>
      </c>
      <c r="E45" s="10">
        <f>MIN(Tabela15[[#This Row],[REDE MAIS NOVA DESCOBERTA]:[CARREOUR NORTE SHOPPING]])</f>
        <v>2.4900000000000002</v>
      </c>
      <c r="F45" s="10">
        <f>MAX(Tabela15[[#This Row],[REDE MAIS NOVA DESCOBERTA]:[CARREOUR NORTE SHOPPING]])</f>
        <v>3.79</v>
      </c>
      <c r="G45" s="10">
        <f>ROUND(AVERAGE(Tabela15[[#This Row],[REDE MAIS NOVA DESCOBERTA]:[CARREOUR NORTE SHOPPING]]),2)</f>
        <v>3.25</v>
      </c>
      <c r="H45" s="11">
        <v>3.79</v>
      </c>
      <c r="I45" s="8">
        <v>3.25</v>
      </c>
      <c r="J45" s="11">
        <v>3.19</v>
      </c>
      <c r="K45" s="11">
        <v>2.99</v>
      </c>
      <c r="L45" s="11">
        <v>3.39</v>
      </c>
      <c r="M45" s="11">
        <v>3.59</v>
      </c>
      <c r="N45" s="11">
        <v>2.99</v>
      </c>
      <c r="O45" s="11">
        <v>3.39</v>
      </c>
      <c r="P45" s="11">
        <v>2.4900000000000002</v>
      </c>
      <c r="Q45" s="11">
        <v>2.99</v>
      </c>
      <c r="R45" s="11">
        <v>3.69</v>
      </c>
      <c r="S45" s="8">
        <v>3.25</v>
      </c>
      <c r="T45" s="7">
        <v>2</v>
      </c>
      <c r="U45" s="8">
        <v>3.25</v>
      </c>
      <c r="W45" s="13" t="str">
        <f>IF(Tabela15[[#This Row],[Média]]=Tabela15[[#This Row],[MÉDIA CALCULADA]],"OK","ERRO")</f>
        <v>OK</v>
      </c>
    </row>
    <row r="46" spans="1:23" x14ac:dyDescent="0.25">
      <c r="A46" s="1">
        <v>45</v>
      </c>
      <c r="B46" s="2">
        <v>2010761</v>
      </c>
      <c r="C46" s="2" t="s">
        <v>62</v>
      </c>
      <c r="D46" s="2" t="s">
        <v>57</v>
      </c>
      <c r="E46" s="10">
        <f>MIN(Tabela15[[#This Row],[REDE MAIS NOVA DESCOBERTA]:[CARREOUR NORTE SHOPPING]])</f>
        <v>2.29</v>
      </c>
      <c r="F46" s="10">
        <f>MAX(Tabela15[[#This Row],[REDE MAIS NOVA DESCOBERTA]:[CARREOUR NORTE SHOPPING]])</f>
        <v>2.29</v>
      </c>
      <c r="G46" s="10">
        <f>ROUND(AVERAGE(Tabela15[[#This Row],[REDE MAIS NOVA DESCOBERTA]:[CARREOUR NORTE SHOPPING]]),2)</f>
        <v>2.29</v>
      </c>
      <c r="H46" s="8">
        <v>2.29</v>
      </c>
      <c r="I46" s="8">
        <v>2.29</v>
      </c>
      <c r="J46" s="8">
        <v>2.29</v>
      </c>
      <c r="K46" s="11">
        <v>2.29</v>
      </c>
      <c r="L46" s="8">
        <v>2.29</v>
      </c>
      <c r="M46" s="8">
        <v>2.29</v>
      </c>
      <c r="N46" s="11">
        <v>2.29</v>
      </c>
      <c r="O46" s="8">
        <v>2.29</v>
      </c>
      <c r="P46" s="8">
        <v>2.29</v>
      </c>
      <c r="Q46" s="8">
        <v>2.29</v>
      </c>
      <c r="R46" s="8">
        <v>2.29</v>
      </c>
      <c r="S46" s="8">
        <v>2.29</v>
      </c>
      <c r="T46" s="7">
        <v>10</v>
      </c>
      <c r="U46" s="8">
        <v>2.29</v>
      </c>
      <c r="W46" s="13" t="str">
        <f>IF(Tabela15[[#This Row],[Média]]=Tabela15[[#This Row],[MÉDIA CALCULADA]],"OK","ERRO")</f>
        <v>OK</v>
      </c>
    </row>
    <row r="47" spans="1:23" x14ac:dyDescent="0.25">
      <c r="A47" s="1">
        <v>46</v>
      </c>
      <c r="B47" s="2">
        <v>2011753</v>
      </c>
      <c r="C47" s="2" t="s">
        <v>63</v>
      </c>
      <c r="D47" s="2" t="s">
        <v>57</v>
      </c>
      <c r="E47" s="10">
        <f>MIN(Tabela15[[#This Row],[REDE MAIS NOVA DESCOBERTA]:[CARREOUR NORTE SHOPPING]])</f>
        <v>10.98</v>
      </c>
      <c r="F47" s="10">
        <f>MAX(Tabela15[[#This Row],[REDE MAIS NOVA DESCOBERTA]:[CARREOUR NORTE SHOPPING]])</f>
        <v>14.99</v>
      </c>
      <c r="G47" s="10">
        <f>ROUND(AVERAGE(Tabela15[[#This Row],[REDE MAIS NOVA DESCOBERTA]:[CARREOUR NORTE SHOPPING]]),2)</f>
        <v>12.19</v>
      </c>
      <c r="H47" s="11">
        <v>12.99</v>
      </c>
      <c r="I47" s="8">
        <v>12.19</v>
      </c>
      <c r="J47" s="11">
        <v>11.68</v>
      </c>
      <c r="K47" s="11">
        <v>10.99</v>
      </c>
      <c r="L47" s="8">
        <v>12.19</v>
      </c>
      <c r="M47" s="11">
        <v>10.98</v>
      </c>
      <c r="N47" s="11">
        <v>14.99</v>
      </c>
      <c r="O47" s="8">
        <v>12.19</v>
      </c>
      <c r="P47" s="11">
        <v>11.68</v>
      </c>
      <c r="Q47" s="11">
        <v>12.98</v>
      </c>
      <c r="R47" s="11">
        <v>11.19</v>
      </c>
      <c r="S47" s="8">
        <v>12.19</v>
      </c>
      <c r="T47" s="7">
        <v>4</v>
      </c>
      <c r="U47" s="8">
        <v>12.19</v>
      </c>
      <c r="W47" s="13" t="str">
        <f>IF(Tabela15[[#This Row],[Média]]=Tabela15[[#This Row],[MÉDIA CALCULADA]],"OK","ERRO")</f>
        <v>OK</v>
      </c>
    </row>
    <row r="48" spans="1:23" x14ac:dyDescent="0.25">
      <c r="A48" s="1">
        <v>47</v>
      </c>
      <c r="B48" s="2">
        <v>2016300</v>
      </c>
      <c r="C48" s="2" t="s">
        <v>64</v>
      </c>
      <c r="D48" s="2" t="s">
        <v>57</v>
      </c>
      <c r="E48" s="10">
        <f>MIN(Tabela15[[#This Row],[REDE MAIS NOVA DESCOBERTA]:[CARREOUR NORTE SHOPPING]])</f>
        <v>1.69</v>
      </c>
      <c r="F48" s="10">
        <f>MAX(Tabela15[[#This Row],[REDE MAIS NOVA DESCOBERTA]:[CARREOUR NORTE SHOPPING]])</f>
        <v>2.19</v>
      </c>
      <c r="G48" s="10">
        <f>ROUND(AVERAGE(Tabela15[[#This Row],[REDE MAIS NOVA DESCOBERTA]:[CARREOUR NORTE SHOPPING]]),2)</f>
        <v>1.91</v>
      </c>
      <c r="H48" s="11">
        <v>2.19</v>
      </c>
      <c r="I48" s="11">
        <v>1.89</v>
      </c>
      <c r="J48" s="11">
        <v>1.98</v>
      </c>
      <c r="K48" s="11">
        <v>1.69</v>
      </c>
      <c r="L48" s="11">
        <v>1.95</v>
      </c>
      <c r="M48" s="11">
        <v>2.09</v>
      </c>
      <c r="N48" s="11">
        <v>1.69</v>
      </c>
      <c r="O48" s="11">
        <v>1.95</v>
      </c>
      <c r="P48" s="11">
        <v>1.98</v>
      </c>
      <c r="Q48" s="11">
        <v>1.69</v>
      </c>
      <c r="R48" s="8">
        <v>1.91</v>
      </c>
      <c r="S48" s="11">
        <v>1.89</v>
      </c>
      <c r="T48" s="7">
        <v>1</v>
      </c>
      <c r="U48" s="8">
        <v>1.91</v>
      </c>
      <c r="W48" s="13" t="str">
        <f>IF(Tabela15[[#This Row],[Média]]=Tabela15[[#This Row],[MÉDIA CALCULADA]],"OK","ERRO")</f>
        <v>OK</v>
      </c>
    </row>
    <row r="49" spans="1:23" x14ac:dyDescent="0.25">
      <c r="A49" s="1">
        <v>48</v>
      </c>
      <c r="B49" s="2">
        <v>251202</v>
      </c>
      <c r="C49" s="2" t="s">
        <v>65</v>
      </c>
      <c r="D49" s="2" t="s">
        <v>66</v>
      </c>
      <c r="E49" s="10">
        <f>MIN(Tabela15[[#This Row],[REDE MAIS NOVA DESCOBERTA]:[CARREOUR NORTE SHOPPING]])</f>
        <v>1.39</v>
      </c>
      <c r="F49" s="10">
        <f>MAX(Tabela15[[#This Row],[REDE MAIS NOVA DESCOBERTA]:[CARREOUR NORTE SHOPPING]])</f>
        <v>3.39</v>
      </c>
      <c r="G49" s="10">
        <f>ROUND(AVERAGE(Tabela15[[#This Row],[REDE MAIS NOVA DESCOBERTA]:[CARREOUR NORTE SHOPPING]]),2)</f>
        <v>2.34</v>
      </c>
      <c r="H49" s="11">
        <v>1.69</v>
      </c>
      <c r="I49" s="11">
        <v>1.39</v>
      </c>
      <c r="J49" s="11">
        <v>2.4900000000000002</v>
      </c>
      <c r="K49" s="11">
        <v>3.39</v>
      </c>
      <c r="L49" s="11">
        <v>3.29</v>
      </c>
      <c r="M49" s="11">
        <v>1.99</v>
      </c>
      <c r="N49" s="11">
        <v>3.39</v>
      </c>
      <c r="O49" s="11">
        <v>2.4900000000000002</v>
      </c>
      <c r="P49" s="11">
        <v>2.29</v>
      </c>
      <c r="Q49" s="11">
        <v>2.59</v>
      </c>
      <c r="R49" s="11">
        <v>1.69</v>
      </c>
      <c r="S49" s="11">
        <v>1.39</v>
      </c>
      <c r="T49" s="7">
        <v>0</v>
      </c>
      <c r="U49" s="8">
        <v>2.34</v>
      </c>
      <c r="W49" s="13" t="str">
        <f>IF(Tabela15[[#This Row],[Média]]=Tabela15[[#This Row],[MÉDIA CALCULADA]],"OK","ERRO")</f>
        <v>OK</v>
      </c>
    </row>
    <row r="50" spans="1:23" x14ac:dyDescent="0.25">
      <c r="A50" s="1">
        <v>49</v>
      </c>
      <c r="B50" s="2">
        <v>253827</v>
      </c>
      <c r="C50" s="2" t="s">
        <v>67</v>
      </c>
      <c r="D50" s="2" t="s">
        <v>66</v>
      </c>
      <c r="E50" s="10">
        <f>MIN(Tabela15[[#This Row],[REDE MAIS NOVA DESCOBERTA]:[CARREOUR NORTE SHOPPING]])</f>
        <v>1.99</v>
      </c>
      <c r="F50" s="10">
        <f>MAX(Tabela15[[#This Row],[REDE MAIS NOVA DESCOBERTA]:[CARREOUR NORTE SHOPPING]])</f>
        <v>5.19</v>
      </c>
      <c r="G50" s="10">
        <f>ROUND(AVERAGE(Tabela15[[#This Row],[REDE MAIS NOVA DESCOBERTA]:[CARREOUR NORTE SHOPPING]]),2)</f>
        <v>3.54</v>
      </c>
      <c r="H50" s="11">
        <v>1.99</v>
      </c>
      <c r="I50" s="11">
        <v>3.59</v>
      </c>
      <c r="J50" s="11">
        <v>3.59</v>
      </c>
      <c r="K50" s="11">
        <v>3.59</v>
      </c>
      <c r="L50" s="11">
        <v>5.19</v>
      </c>
      <c r="M50" s="11">
        <v>3.49</v>
      </c>
      <c r="N50" s="11">
        <v>4.29</v>
      </c>
      <c r="O50" s="11">
        <v>5.19</v>
      </c>
      <c r="P50" s="11">
        <v>3.69</v>
      </c>
      <c r="Q50" s="11">
        <v>1.99</v>
      </c>
      <c r="R50" s="11">
        <v>2.29</v>
      </c>
      <c r="S50" s="11">
        <v>3.59</v>
      </c>
      <c r="T50" s="7">
        <v>0</v>
      </c>
      <c r="U50" s="8">
        <v>3.54</v>
      </c>
      <c r="W50" s="13" t="str">
        <f>IF(Tabela15[[#This Row],[Média]]=Tabela15[[#This Row],[MÉDIA CALCULADA]],"OK","ERRO")</f>
        <v>OK</v>
      </c>
    </row>
    <row r="51" spans="1:23" x14ac:dyDescent="0.25">
      <c r="A51" s="1">
        <v>50</v>
      </c>
      <c r="B51" s="2">
        <v>250007</v>
      </c>
      <c r="C51" s="2" t="s">
        <v>68</v>
      </c>
      <c r="D51" s="2" t="s">
        <v>66</v>
      </c>
      <c r="E51" s="10">
        <f>MIN(Tabela15[[#This Row],[REDE MAIS NOVA DESCOBERTA]:[CARREOUR NORTE SHOPPING]])</f>
        <v>3.49</v>
      </c>
      <c r="F51" s="10">
        <f>MAX(Tabela15[[#This Row],[REDE MAIS NOVA DESCOBERTA]:[CARREOUR NORTE SHOPPING]])</f>
        <v>3.89</v>
      </c>
      <c r="G51" s="10">
        <f>ROUND(AVERAGE(Tabela15[[#This Row],[REDE MAIS NOVA DESCOBERTA]:[CARREOUR NORTE SHOPPING]]),2)</f>
        <v>3.62</v>
      </c>
      <c r="H51" s="8">
        <v>3.62</v>
      </c>
      <c r="I51" s="11">
        <v>3.49</v>
      </c>
      <c r="J51" s="11">
        <v>3.49</v>
      </c>
      <c r="K51" s="11">
        <v>3.49</v>
      </c>
      <c r="L51" s="11">
        <v>3.89</v>
      </c>
      <c r="M51" s="11">
        <v>3.79</v>
      </c>
      <c r="N51" s="11">
        <v>3.49</v>
      </c>
      <c r="O51" s="11">
        <v>3.89</v>
      </c>
      <c r="P51" s="11">
        <v>3.59</v>
      </c>
      <c r="Q51" s="11">
        <v>3.69</v>
      </c>
      <c r="R51" s="11">
        <v>3.49</v>
      </c>
      <c r="S51" s="11">
        <v>3.49</v>
      </c>
      <c r="T51" s="7">
        <v>1</v>
      </c>
      <c r="U51" s="8">
        <v>3.62</v>
      </c>
      <c r="W51" s="13" t="str">
        <f>IF(Tabela15[[#This Row],[Média]]=Tabela15[[#This Row],[MÉDIA CALCULADA]],"OK","ERRO")</f>
        <v>OK</v>
      </c>
    </row>
    <row r="52" spans="1:23" x14ac:dyDescent="0.25">
      <c r="A52" s="1">
        <v>51</v>
      </c>
      <c r="B52" s="2">
        <v>250005</v>
      </c>
      <c r="C52" s="2" t="s">
        <v>69</v>
      </c>
      <c r="D52" s="2" t="s">
        <v>66</v>
      </c>
      <c r="E52" s="10">
        <f>MIN(Tabela15[[#This Row],[REDE MAIS NOVA DESCOBERTA]:[CARREOUR NORTE SHOPPING]])</f>
        <v>4.49</v>
      </c>
      <c r="F52" s="10">
        <f>MAX(Tabela15[[#This Row],[REDE MAIS NOVA DESCOBERTA]:[CARREOUR NORTE SHOPPING]])</f>
        <v>6.69</v>
      </c>
      <c r="G52" s="10">
        <f>ROUND(AVERAGE(Tabela15[[#This Row],[REDE MAIS NOVA DESCOBERTA]:[CARREOUR NORTE SHOPPING]]),2)</f>
        <v>5.5</v>
      </c>
      <c r="H52" s="11">
        <v>6.69</v>
      </c>
      <c r="I52" s="11">
        <v>5.49</v>
      </c>
      <c r="J52" s="11">
        <v>5.98</v>
      </c>
      <c r="K52" s="11">
        <v>4.49</v>
      </c>
      <c r="L52" s="11">
        <v>6.29</v>
      </c>
      <c r="M52" s="11">
        <v>5.99</v>
      </c>
      <c r="N52" s="11">
        <v>4.49</v>
      </c>
      <c r="O52" s="11">
        <v>4.49</v>
      </c>
      <c r="P52" s="11">
        <v>5.98</v>
      </c>
      <c r="Q52" s="11">
        <v>5.59</v>
      </c>
      <c r="R52" s="11">
        <v>4.99</v>
      </c>
      <c r="S52" s="11">
        <v>5.49</v>
      </c>
      <c r="T52" s="7">
        <v>0</v>
      </c>
      <c r="U52" s="8">
        <v>5.5</v>
      </c>
      <c r="W52" s="13" t="str">
        <f>IF(Tabela15[[#This Row],[Média]]=Tabela15[[#This Row],[MÉDIA CALCULADA]],"OK","ERRO")</f>
        <v>OK</v>
      </c>
    </row>
    <row r="53" spans="1:23" x14ac:dyDescent="0.25">
      <c r="A53" s="1">
        <v>52</v>
      </c>
      <c r="B53" s="2">
        <v>250004</v>
      </c>
      <c r="C53" s="2" t="s">
        <v>70</v>
      </c>
      <c r="D53" s="2" t="s">
        <v>66</v>
      </c>
      <c r="E53" s="10">
        <f>MIN(Tabela15[[#This Row],[REDE MAIS NOVA DESCOBERTA]:[CARREOUR NORTE SHOPPING]])</f>
        <v>1.39</v>
      </c>
      <c r="F53" s="10">
        <f>MAX(Tabela15[[#This Row],[REDE MAIS NOVA DESCOBERTA]:[CARREOUR NORTE SHOPPING]])</f>
        <v>2.99</v>
      </c>
      <c r="G53" s="10">
        <f>ROUND(AVERAGE(Tabela15[[#This Row],[REDE MAIS NOVA DESCOBERTA]:[CARREOUR NORTE SHOPPING]]),2)</f>
        <v>2.38</v>
      </c>
      <c r="H53" s="11">
        <v>2.4900000000000002</v>
      </c>
      <c r="I53" s="11">
        <v>2.99</v>
      </c>
      <c r="J53" s="11">
        <v>2.4900000000000002</v>
      </c>
      <c r="K53" s="11">
        <v>2.09</v>
      </c>
      <c r="L53" s="11">
        <v>2.59</v>
      </c>
      <c r="M53" s="11">
        <v>2.4900000000000002</v>
      </c>
      <c r="N53" s="11">
        <v>2.09</v>
      </c>
      <c r="O53" s="11">
        <v>2.29</v>
      </c>
      <c r="P53" s="11">
        <v>2.4900000000000002</v>
      </c>
      <c r="Q53" s="11">
        <v>2.19</v>
      </c>
      <c r="R53" s="11">
        <v>1.39</v>
      </c>
      <c r="S53" s="11">
        <v>2.99</v>
      </c>
      <c r="T53" s="7">
        <v>0</v>
      </c>
      <c r="U53" s="8">
        <v>2.38</v>
      </c>
      <c r="W53" s="13" t="str">
        <f>IF(Tabela15[[#This Row],[Média]]=Tabela15[[#This Row],[MÉDIA CALCULADA]],"OK","ERRO")</f>
        <v>OK</v>
      </c>
    </row>
    <row r="54" spans="1:23" x14ac:dyDescent="0.25">
      <c r="A54" s="1">
        <v>53</v>
      </c>
      <c r="B54" s="2">
        <v>251277</v>
      </c>
      <c r="C54" s="2" t="s">
        <v>71</v>
      </c>
      <c r="D54" s="2" t="s">
        <v>66</v>
      </c>
      <c r="E54" s="10">
        <f>MIN(Tabela15[[#This Row],[REDE MAIS NOVA DESCOBERTA]:[CARREOUR NORTE SHOPPING]])</f>
        <v>1.29</v>
      </c>
      <c r="F54" s="10">
        <f>MAX(Tabela15[[#This Row],[REDE MAIS NOVA DESCOBERTA]:[CARREOUR NORTE SHOPPING]])</f>
        <v>2.29</v>
      </c>
      <c r="G54" s="10">
        <f>ROUND(AVERAGE(Tabela15[[#This Row],[REDE MAIS NOVA DESCOBERTA]:[CARREOUR NORTE SHOPPING]]),2)</f>
        <v>1.88</v>
      </c>
      <c r="H54" s="11">
        <v>1.69</v>
      </c>
      <c r="I54" s="11">
        <v>1.49</v>
      </c>
      <c r="J54" s="11">
        <v>1.89</v>
      </c>
      <c r="K54" s="11">
        <v>2.29</v>
      </c>
      <c r="L54" s="11">
        <v>2.19</v>
      </c>
      <c r="M54" s="11">
        <v>1.29</v>
      </c>
      <c r="N54" s="11">
        <v>2.29</v>
      </c>
      <c r="O54" s="11">
        <v>2.19</v>
      </c>
      <c r="P54" s="11">
        <v>1.89</v>
      </c>
      <c r="Q54" s="8">
        <v>1.88</v>
      </c>
      <c r="R54" s="11">
        <v>1.49</v>
      </c>
      <c r="S54" s="11">
        <v>1.99</v>
      </c>
      <c r="T54" s="7">
        <v>1</v>
      </c>
      <c r="U54" s="8">
        <v>1.88</v>
      </c>
      <c r="W54" s="13" t="str">
        <f>IF(Tabela15[[#This Row],[Média]]=Tabela15[[#This Row],[MÉDIA CALCULADA]],"OK","ERRO")</f>
        <v>OK</v>
      </c>
    </row>
    <row r="55" spans="1:23" x14ac:dyDescent="0.25">
      <c r="A55" s="1">
        <v>54</v>
      </c>
      <c r="B55" s="2">
        <v>250015</v>
      </c>
      <c r="C55" s="2" t="s">
        <v>72</v>
      </c>
      <c r="D55" s="2" t="s">
        <v>66</v>
      </c>
      <c r="E55" s="10">
        <f>MIN(Tabela15[[#This Row],[REDE MAIS NOVA DESCOBERTA]:[CARREOUR NORTE SHOPPING]])</f>
        <v>1.99</v>
      </c>
      <c r="F55" s="10">
        <f>MAX(Tabela15[[#This Row],[REDE MAIS NOVA DESCOBERTA]:[CARREOUR NORTE SHOPPING]])</f>
        <v>4.99</v>
      </c>
      <c r="G55" s="10">
        <f>ROUND(AVERAGE(Tabela15[[#This Row],[REDE MAIS NOVA DESCOBERTA]:[CARREOUR NORTE SHOPPING]]),2)</f>
        <v>2.95</v>
      </c>
      <c r="H55" s="11">
        <v>2.99</v>
      </c>
      <c r="I55" s="11">
        <v>2.19</v>
      </c>
      <c r="J55" s="11">
        <v>3.49</v>
      </c>
      <c r="K55" s="11">
        <v>2.79</v>
      </c>
      <c r="L55" s="11">
        <v>3.99</v>
      </c>
      <c r="M55" s="11">
        <v>2.4900000000000002</v>
      </c>
      <c r="N55" s="11">
        <v>2.79</v>
      </c>
      <c r="O55" s="11">
        <v>4.99</v>
      </c>
      <c r="P55" s="11">
        <v>3.49</v>
      </c>
      <c r="Q55" s="11">
        <v>1.99</v>
      </c>
      <c r="R55" s="11">
        <v>1.99</v>
      </c>
      <c r="S55" s="11">
        <v>2.19</v>
      </c>
      <c r="T55" s="7">
        <v>0</v>
      </c>
      <c r="U55" s="8">
        <v>2.95</v>
      </c>
      <c r="W55" s="13" t="str">
        <f>IF(Tabela15[[#This Row],[Média]]=Tabela15[[#This Row],[MÉDIA CALCULADA]],"OK","ERRO")</f>
        <v>OK</v>
      </c>
    </row>
    <row r="56" spans="1:23" x14ac:dyDescent="0.25">
      <c r="A56" s="1">
        <v>55</v>
      </c>
      <c r="B56" s="2">
        <v>251292</v>
      </c>
      <c r="C56" s="2" t="s">
        <v>73</v>
      </c>
      <c r="D56" s="2" t="s">
        <v>66</v>
      </c>
      <c r="E56" s="10">
        <f>MIN(Tabela15[[#This Row],[REDE MAIS NOVA DESCOBERTA]:[CARREOUR NORTE SHOPPING]])</f>
        <v>1.19</v>
      </c>
      <c r="F56" s="10">
        <f>MAX(Tabela15[[#This Row],[REDE MAIS NOVA DESCOBERTA]:[CARREOUR NORTE SHOPPING]])</f>
        <v>2.89</v>
      </c>
      <c r="G56" s="10">
        <f>ROUND(AVERAGE(Tabela15[[#This Row],[REDE MAIS NOVA DESCOBERTA]:[CARREOUR NORTE SHOPPING]]),2)</f>
        <v>1.69</v>
      </c>
      <c r="H56" s="11">
        <v>1.3</v>
      </c>
      <c r="I56" s="11">
        <v>1.39</v>
      </c>
      <c r="J56" s="11">
        <v>1.98</v>
      </c>
      <c r="K56" s="11">
        <v>2.89</v>
      </c>
      <c r="L56" s="11">
        <v>1.99</v>
      </c>
      <c r="M56" s="11">
        <v>1.29</v>
      </c>
      <c r="N56" s="11">
        <v>1.39</v>
      </c>
      <c r="O56" s="11">
        <v>1.99</v>
      </c>
      <c r="P56" s="11">
        <v>1.98</v>
      </c>
      <c r="Q56" s="11">
        <v>1.19</v>
      </c>
      <c r="R56" s="11">
        <v>1.49</v>
      </c>
      <c r="S56" s="11">
        <v>1.39</v>
      </c>
      <c r="T56" s="7">
        <v>0</v>
      </c>
      <c r="U56" s="8">
        <v>1.69</v>
      </c>
      <c r="W56" s="13" t="str">
        <f>IF(Tabela15[[#This Row],[Média]]=Tabela15[[#This Row],[MÉDIA CALCULADA]],"OK","ERRO")</f>
        <v>OK</v>
      </c>
    </row>
    <row r="57" spans="1:23" x14ac:dyDescent="0.25">
      <c r="A57" s="1">
        <v>56</v>
      </c>
      <c r="B57" s="2">
        <v>250017</v>
      </c>
      <c r="C57" s="2" t="s">
        <v>74</v>
      </c>
      <c r="D57" s="2" t="s">
        <v>66</v>
      </c>
      <c r="E57" s="10">
        <f>MIN(Tabela15[[#This Row],[REDE MAIS NOVA DESCOBERTA]:[CARREOUR NORTE SHOPPING]])</f>
        <v>2.23</v>
      </c>
      <c r="F57" s="10">
        <f>MAX(Tabela15[[#This Row],[REDE MAIS NOVA DESCOBERTA]:[CARREOUR NORTE SHOPPING]])</f>
        <v>4.75</v>
      </c>
      <c r="G57" s="10">
        <f>ROUND(AVERAGE(Tabela15[[#This Row],[REDE MAIS NOVA DESCOBERTA]:[CARREOUR NORTE SHOPPING]]),2)</f>
        <v>2.81</v>
      </c>
      <c r="H57" s="11">
        <v>2.4900000000000002</v>
      </c>
      <c r="I57" s="11">
        <v>2.59</v>
      </c>
      <c r="J57" s="11">
        <v>3.49</v>
      </c>
      <c r="K57" s="11">
        <v>2.59</v>
      </c>
      <c r="L57" s="11">
        <v>2.4500000000000002</v>
      </c>
      <c r="M57" s="11">
        <v>2.39</v>
      </c>
      <c r="N57" s="11">
        <v>2.23</v>
      </c>
      <c r="O57" s="11">
        <v>2.4500000000000002</v>
      </c>
      <c r="P57" s="11">
        <v>3.49</v>
      </c>
      <c r="Q57" s="11">
        <v>2.39</v>
      </c>
      <c r="R57" s="11">
        <v>2.39</v>
      </c>
      <c r="S57" s="11">
        <v>4.75</v>
      </c>
      <c r="T57" s="7">
        <v>0</v>
      </c>
      <c r="U57" s="8">
        <v>2.81</v>
      </c>
      <c r="W57" s="13" t="str">
        <f>IF(Tabela15[[#This Row],[Média]]=Tabela15[[#This Row],[MÉDIA CALCULADA]],"OK","ERRO")</f>
        <v>OK</v>
      </c>
    </row>
    <row r="58" spans="1:23" x14ac:dyDescent="0.25">
      <c r="A58" s="1">
        <v>57</v>
      </c>
      <c r="B58" s="2">
        <v>250001</v>
      </c>
      <c r="C58" s="2" t="s">
        <v>75</v>
      </c>
      <c r="D58" s="2" t="s">
        <v>66</v>
      </c>
      <c r="E58" s="10">
        <f>MIN(Tabela15[[#This Row],[REDE MAIS NOVA DESCOBERTA]:[CARREOUR NORTE SHOPPING]])</f>
        <v>1.89</v>
      </c>
      <c r="F58" s="10">
        <f>MAX(Tabela15[[#This Row],[REDE MAIS NOVA DESCOBERTA]:[CARREOUR NORTE SHOPPING]])</f>
        <v>3.89</v>
      </c>
      <c r="G58" s="10">
        <f>ROUND(AVERAGE(Tabela15[[#This Row],[REDE MAIS NOVA DESCOBERTA]:[CARREOUR NORTE SHOPPING]]),2)</f>
        <v>3.06</v>
      </c>
      <c r="H58" s="11">
        <v>2.99</v>
      </c>
      <c r="I58" s="11">
        <v>3.89</v>
      </c>
      <c r="J58" s="11">
        <v>2.59</v>
      </c>
      <c r="K58" s="11">
        <v>2.79</v>
      </c>
      <c r="L58" s="11">
        <v>3.85</v>
      </c>
      <c r="M58" s="11">
        <v>2.99</v>
      </c>
      <c r="N58" s="11">
        <v>2.79</v>
      </c>
      <c r="O58" s="11">
        <v>3.89</v>
      </c>
      <c r="P58" s="11">
        <v>2.59</v>
      </c>
      <c r="Q58" s="11">
        <v>2.59</v>
      </c>
      <c r="R58" s="11">
        <v>1.89</v>
      </c>
      <c r="S58" s="11">
        <v>3.89</v>
      </c>
      <c r="T58" s="7">
        <v>0</v>
      </c>
      <c r="U58" s="8">
        <v>3.06</v>
      </c>
      <c r="W58" s="13" t="str">
        <f>IF(Tabela15[[#This Row],[Média]]=Tabela15[[#This Row],[MÉDIA CALCULADA]],"OK","ERRO")</f>
        <v>OK</v>
      </c>
    </row>
    <row r="59" spans="1:23" x14ac:dyDescent="0.25">
      <c r="A59" s="1">
        <v>58</v>
      </c>
      <c r="B59" s="2">
        <v>250006</v>
      </c>
      <c r="C59" s="2" t="s">
        <v>76</v>
      </c>
      <c r="D59" s="2" t="s">
        <v>66</v>
      </c>
      <c r="E59" s="10">
        <f>MIN(Tabela15[[#This Row],[REDE MAIS NOVA DESCOBERTA]:[CARREOUR NORTE SHOPPING]])</f>
        <v>2.98</v>
      </c>
      <c r="F59" s="10">
        <f>MAX(Tabela15[[#This Row],[REDE MAIS NOVA DESCOBERTA]:[CARREOUR NORTE SHOPPING]])</f>
        <v>4.99</v>
      </c>
      <c r="G59" s="10">
        <f>ROUND(AVERAGE(Tabela15[[#This Row],[REDE MAIS NOVA DESCOBERTA]:[CARREOUR NORTE SHOPPING]]),2)</f>
        <v>3.59</v>
      </c>
      <c r="H59" s="11">
        <v>3.99</v>
      </c>
      <c r="I59" s="11">
        <v>2.99</v>
      </c>
      <c r="J59" s="11">
        <v>3.29</v>
      </c>
      <c r="K59" s="11">
        <v>2.98</v>
      </c>
      <c r="L59" s="11">
        <v>4.99</v>
      </c>
      <c r="M59" s="11">
        <v>3.29</v>
      </c>
      <c r="N59" s="11">
        <v>2.98</v>
      </c>
      <c r="O59" s="11">
        <v>4.99</v>
      </c>
      <c r="P59" s="11">
        <v>3.29</v>
      </c>
      <c r="Q59" s="11">
        <v>3.29</v>
      </c>
      <c r="R59" s="11">
        <v>3.99</v>
      </c>
      <c r="S59" s="11">
        <v>2.99</v>
      </c>
      <c r="T59" s="7">
        <v>0</v>
      </c>
      <c r="U59" s="8">
        <v>3.59</v>
      </c>
      <c r="W59" s="13" t="str">
        <f>IF(Tabela15[[#This Row],[Média]]=Tabela15[[#This Row],[MÉDIA CALCULADA]],"OK","ERRO")</f>
        <v>OK</v>
      </c>
    </row>
    <row r="60" spans="1:23" x14ac:dyDescent="0.25">
      <c r="A60" s="1">
        <v>59</v>
      </c>
      <c r="B60" s="2">
        <v>250023</v>
      </c>
      <c r="C60" s="2" t="s">
        <v>77</v>
      </c>
      <c r="D60" s="2" t="s">
        <v>66</v>
      </c>
      <c r="E60" s="10">
        <f>MIN(Tabela15[[#This Row],[REDE MAIS NOVA DESCOBERTA]:[CARREOUR NORTE SHOPPING]])</f>
        <v>3.99</v>
      </c>
      <c r="F60" s="10">
        <f>MAX(Tabela15[[#This Row],[REDE MAIS NOVA DESCOBERTA]:[CARREOUR NORTE SHOPPING]])</f>
        <v>7.19</v>
      </c>
      <c r="G60" s="10">
        <f>ROUND(AVERAGE(Tabela15[[#This Row],[REDE MAIS NOVA DESCOBERTA]:[CARREOUR NORTE SHOPPING]]),2)</f>
        <v>5.42</v>
      </c>
      <c r="H60" s="11">
        <v>4.99</v>
      </c>
      <c r="I60" s="11">
        <v>7.19</v>
      </c>
      <c r="J60" s="11">
        <v>5.49</v>
      </c>
      <c r="K60" s="11">
        <v>4.49</v>
      </c>
      <c r="L60" s="11">
        <v>6.89</v>
      </c>
      <c r="M60" s="8">
        <v>5.42</v>
      </c>
      <c r="N60" s="11">
        <v>4.49</v>
      </c>
      <c r="O60" s="8">
        <v>5.42</v>
      </c>
      <c r="P60" s="11">
        <v>5.49</v>
      </c>
      <c r="Q60" s="11">
        <v>3.99</v>
      </c>
      <c r="R60" s="11">
        <v>3.99</v>
      </c>
      <c r="S60" s="11">
        <v>7.19</v>
      </c>
      <c r="T60" s="7">
        <v>2</v>
      </c>
      <c r="U60" s="8">
        <v>5.42</v>
      </c>
      <c r="W60" s="13" t="str">
        <f>IF(Tabela15[[#This Row],[Média]]=Tabela15[[#This Row],[MÉDIA CALCULADA]],"OK","ERRO")</f>
        <v>OK</v>
      </c>
    </row>
    <row r="61" spans="1:23" x14ac:dyDescent="0.25">
      <c r="A61" s="1">
        <v>60</v>
      </c>
      <c r="B61" s="2">
        <v>250008</v>
      </c>
      <c r="C61" s="2" t="s">
        <v>78</v>
      </c>
      <c r="D61" s="2" t="s">
        <v>66</v>
      </c>
      <c r="E61" s="10">
        <f>MIN(Tabela15[[#This Row],[REDE MAIS NOVA DESCOBERTA]:[CARREOUR NORTE SHOPPING]])</f>
        <v>2.99</v>
      </c>
      <c r="F61" s="10">
        <f>MAX(Tabela15[[#This Row],[REDE MAIS NOVA DESCOBERTA]:[CARREOUR NORTE SHOPPING]])</f>
        <v>7.69</v>
      </c>
      <c r="G61" s="10">
        <f>ROUND(AVERAGE(Tabela15[[#This Row],[REDE MAIS NOVA DESCOBERTA]:[CARREOUR NORTE SHOPPING]]),2)</f>
        <v>4.83</v>
      </c>
      <c r="H61" s="11">
        <v>5.69</v>
      </c>
      <c r="I61" s="11">
        <v>7.69</v>
      </c>
      <c r="J61" s="11">
        <v>4.59</v>
      </c>
      <c r="K61" s="11">
        <v>3.69</v>
      </c>
      <c r="L61" s="11">
        <v>4.6900000000000004</v>
      </c>
      <c r="M61" s="11">
        <v>6.49</v>
      </c>
      <c r="N61" s="11">
        <v>3.69</v>
      </c>
      <c r="O61" s="8">
        <v>4.83</v>
      </c>
      <c r="P61" s="11">
        <v>4.59</v>
      </c>
      <c r="Q61" s="11">
        <v>4.99</v>
      </c>
      <c r="R61" s="11">
        <v>2.99</v>
      </c>
      <c r="S61" s="11">
        <v>3.99</v>
      </c>
      <c r="T61" s="7">
        <v>1</v>
      </c>
      <c r="U61" s="8">
        <v>4.83</v>
      </c>
      <c r="W61" s="13" t="str">
        <f>IF(Tabela15[[#This Row],[Média]]=Tabela15[[#This Row],[MÉDIA CALCULADA]],"OK","ERRO")</f>
        <v>OK</v>
      </c>
    </row>
    <row r="62" spans="1:23" x14ac:dyDescent="0.25">
      <c r="A62" s="1" t="s">
        <v>82</v>
      </c>
      <c r="H62" s="11">
        <f>SUBTOTAL(109,Tabela15[REDE MAIS NOVA DESCOBERTA])</f>
        <v>524.5300000000002</v>
      </c>
      <c r="I62" s="11">
        <f>SUBTOTAL(109,Tabela15[CARREOU BR-101])</f>
        <v>498.28999999999991</v>
      </c>
      <c r="J62" s="11">
        <f>SUBTOTAL(109,Tabela15[FAVORITO ROBERTO REIRE])</f>
        <v>507.09000000000015</v>
      </c>
      <c r="K62" s="11">
        <f>SUBTOTAL(109,Tabela15[NORDESTÃO SALGADO FILHO])</f>
        <v>479.68000000000006</v>
      </c>
      <c r="L62" s="11">
        <f>SUBTOTAL(109,Tabela15[EXTRA ROBERTO FREIRE])</f>
        <v>506.21</v>
      </c>
      <c r="M62" s="11">
        <f>SUBTOTAL(109,Tabela15[REDE MAIS CID. DA ESPERANÇA])</f>
        <v>487.11000000000007</v>
      </c>
      <c r="N62" s="11">
        <f>SUBTOTAL(109,Tabela15[NORDESTÃO ALECRIM])</f>
        <v>501.30000000000013</v>
      </c>
      <c r="O62" s="11">
        <f>SUBTOTAL(109,Tabela15[EXTRA MIDWAY])</f>
        <v>498.18</v>
      </c>
      <c r="P62" s="11">
        <f>SUBTOTAL(109,Tabela15[FAVORITO ZONA NORTE])</f>
        <v>493.19000000000028</v>
      </c>
      <c r="Q62" s="11">
        <f>SUBTOTAL(109,Tabela15[BOM DIA AV. BUMBA MEU BOI])</f>
        <v>490.03</v>
      </c>
      <c r="R62" s="11">
        <f>SUBTOTAL(109,Tabela15[SUPER SHOW NEOPOLIS])</f>
        <v>475.30000000000013</v>
      </c>
      <c r="S62" s="11">
        <f>SUBTOTAL(109,Tabela15[CARREOUR NORTE SHOPPING])</f>
        <v>495.53</v>
      </c>
      <c r="T62" s="7">
        <f>SUBTOTAL(109,Tabela15[NÃO TINHA EM])</f>
        <v>198</v>
      </c>
    </row>
  </sheetData>
  <autoFilter ref="W1:W61" xr:uid="{00000000-0009-0000-0000-000001000000}"/>
  <conditionalFormatting sqref="T2:U61 H2:R61">
    <cfRule type="containsBlanks" dxfId="142" priority="23">
      <formula>LEN(TRIM(H2))=0</formula>
    </cfRule>
  </conditionalFormatting>
  <conditionalFormatting sqref="S2 S5:S6 S8 S10:S11 S15:S17 S19:S21 S24:S25 S29:S31 S33:S37 S39:S41 S48:S61">
    <cfRule type="containsBlanks" dxfId="141" priority="22">
      <formula>LEN(TRIM(S2))=0</formula>
    </cfRule>
  </conditionalFormatting>
  <conditionalFormatting sqref="S3">
    <cfRule type="containsBlanks" dxfId="140" priority="21">
      <formula>LEN(TRIM(S3))=0</formula>
    </cfRule>
  </conditionalFormatting>
  <conditionalFormatting sqref="S4">
    <cfRule type="containsBlanks" dxfId="139" priority="20">
      <formula>LEN(TRIM(S4))=0</formula>
    </cfRule>
  </conditionalFormatting>
  <conditionalFormatting sqref="S7">
    <cfRule type="containsBlanks" dxfId="138" priority="19">
      <formula>LEN(TRIM(S7))=0</formula>
    </cfRule>
  </conditionalFormatting>
  <conditionalFormatting sqref="S9">
    <cfRule type="containsBlanks" dxfId="137" priority="18">
      <formula>LEN(TRIM(S9))=0</formula>
    </cfRule>
  </conditionalFormatting>
  <conditionalFormatting sqref="S12">
    <cfRule type="containsBlanks" dxfId="136" priority="17">
      <formula>LEN(TRIM(S12))=0</formula>
    </cfRule>
  </conditionalFormatting>
  <conditionalFormatting sqref="S13">
    <cfRule type="containsBlanks" dxfId="135" priority="16">
      <formula>LEN(TRIM(S13))=0</formula>
    </cfRule>
  </conditionalFormatting>
  <conditionalFormatting sqref="S14">
    <cfRule type="containsBlanks" dxfId="134" priority="15">
      <formula>LEN(TRIM(S14))=0</formula>
    </cfRule>
  </conditionalFormatting>
  <conditionalFormatting sqref="S18">
    <cfRule type="containsBlanks" dxfId="133" priority="14">
      <formula>LEN(TRIM(S18))=0</formula>
    </cfRule>
  </conditionalFormatting>
  <conditionalFormatting sqref="S22">
    <cfRule type="containsBlanks" dxfId="132" priority="13">
      <formula>LEN(TRIM(S22))=0</formula>
    </cfRule>
  </conditionalFormatting>
  <conditionalFormatting sqref="S23">
    <cfRule type="containsBlanks" dxfId="131" priority="12">
      <formula>LEN(TRIM(S23))=0</formula>
    </cfRule>
  </conditionalFormatting>
  <conditionalFormatting sqref="S26">
    <cfRule type="containsBlanks" dxfId="130" priority="11">
      <formula>LEN(TRIM(S26))=0</formula>
    </cfRule>
  </conditionalFormatting>
  <conditionalFormatting sqref="S27">
    <cfRule type="containsBlanks" dxfId="129" priority="10">
      <formula>LEN(TRIM(S27))=0</formula>
    </cfRule>
  </conditionalFormatting>
  <conditionalFormatting sqref="S28">
    <cfRule type="containsBlanks" dxfId="128" priority="9">
      <formula>LEN(TRIM(S28))=0</formula>
    </cfRule>
  </conditionalFormatting>
  <conditionalFormatting sqref="S32">
    <cfRule type="containsBlanks" dxfId="127" priority="8">
      <formula>LEN(TRIM(S32))=0</formula>
    </cfRule>
  </conditionalFormatting>
  <conditionalFormatting sqref="S38">
    <cfRule type="containsBlanks" dxfId="126" priority="7">
      <formula>LEN(TRIM(S38))=0</formula>
    </cfRule>
  </conditionalFormatting>
  <conditionalFormatting sqref="S42">
    <cfRule type="containsBlanks" dxfId="125" priority="6">
      <formula>LEN(TRIM(S42))=0</formula>
    </cfRule>
  </conditionalFormatting>
  <conditionalFormatting sqref="S43">
    <cfRule type="containsBlanks" dxfId="124" priority="5">
      <formula>LEN(TRIM(S43))=0</formula>
    </cfRule>
  </conditionalFormatting>
  <conditionalFormatting sqref="S44">
    <cfRule type="containsBlanks" dxfId="123" priority="4">
      <formula>LEN(TRIM(S44))=0</formula>
    </cfRule>
  </conditionalFormatting>
  <conditionalFormatting sqref="S45">
    <cfRule type="containsBlanks" dxfId="122" priority="3">
      <formula>LEN(TRIM(S45))=0</formula>
    </cfRule>
  </conditionalFormatting>
  <conditionalFormatting sqref="S46">
    <cfRule type="containsBlanks" dxfId="121" priority="2">
      <formula>LEN(TRIM(S46))=0</formula>
    </cfRule>
  </conditionalFormatting>
  <conditionalFormatting sqref="S47">
    <cfRule type="containsBlanks" dxfId="120" priority="1">
      <formula>LEN(TRIM(S47))=0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</sheetPr>
  <dimension ref="A1:F721"/>
  <sheetViews>
    <sheetView workbookViewId="0">
      <pane xSplit="3" ySplit="1" topLeftCell="D673" activePane="bottomRight" state="frozen"/>
      <selection pane="topRight" activeCell="D1" sqref="D1"/>
      <selection pane="bottomLeft" activeCell="A2" sqref="A2"/>
      <selection pane="bottomRight" activeCell="H688" sqref="H688"/>
    </sheetView>
  </sheetViews>
  <sheetFormatPr defaultColWidth="8.7109375" defaultRowHeight="15" x14ac:dyDescent="0.25"/>
  <cols>
    <col min="1" max="1" width="9.7109375" style="17" customWidth="1"/>
    <col min="2" max="2" width="39.28515625" style="17" bestFit="1" customWidth="1"/>
    <col min="3" max="3" width="17" style="17" bestFit="1" customWidth="1"/>
    <col min="4" max="4" width="27.140625" style="17" bestFit="1" customWidth="1"/>
    <col min="5" max="5" width="15.5703125" style="17" customWidth="1"/>
    <col min="6" max="6" width="15.5703125" style="26" customWidth="1"/>
    <col min="7" max="16384" width="8.7109375" style="17"/>
  </cols>
  <sheetData>
    <row r="1" spans="1:6" s="22" customFormat="1" ht="30" x14ac:dyDescent="0.25">
      <c r="A1" s="15" t="s">
        <v>0</v>
      </c>
      <c r="B1" s="15" t="s">
        <v>1</v>
      </c>
      <c r="C1" s="15" t="s">
        <v>92</v>
      </c>
      <c r="D1" s="15" t="s">
        <v>88</v>
      </c>
      <c r="E1" s="15" t="s">
        <v>89</v>
      </c>
      <c r="F1" s="15" t="s">
        <v>94</v>
      </c>
    </row>
    <row r="2" spans="1:6" x14ac:dyDescent="0.25">
      <c r="A2" s="18">
        <v>2017983</v>
      </c>
      <c r="B2" s="18" t="s">
        <v>2</v>
      </c>
      <c r="C2" s="18" t="s">
        <v>34</v>
      </c>
      <c r="D2" s="18" t="s">
        <v>38</v>
      </c>
      <c r="E2" s="19">
        <v>4.59</v>
      </c>
      <c r="F2" s="23" t="s">
        <v>90</v>
      </c>
    </row>
    <row r="3" spans="1:6" x14ac:dyDescent="0.25">
      <c r="A3" s="18">
        <v>2000447</v>
      </c>
      <c r="B3" s="18" t="s">
        <v>3</v>
      </c>
      <c r="C3" s="18" t="s">
        <v>34</v>
      </c>
      <c r="D3" s="18" t="s">
        <v>38</v>
      </c>
      <c r="E3" s="19">
        <v>4.8499999999999996</v>
      </c>
      <c r="F3" s="24" t="s">
        <v>90</v>
      </c>
    </row>
    <row r="4" spans="1:6" x14ac:dyDescent="0.25">
      <c r="A4" s="18">
        <v>2000451</v>
      </c>
      <c r="B4" s="18" t="s">
        <v>4</v>
      </c>
      <c r="C4" s="18" t="s">
        <v>34</v>
      </c>
      <c r="D4" s="18" t="s">
        <v>38</v>
      </c>
      <c r="E4" s="19">
        <v>4.49</v>
      </c>
      <c r="F4" s="24" t="s">
        <v>90</v>
      </c>
    </row>
    <row r="5" spans="1:6" x14ac:dyDescent="0.25">
      <c r="A5" s="18">
        <v>2000938</v>
      </c>
      <c r="B5" s="18" t="s">
        <v>5</v>
      </c>
      <c r="C5" s="18" t="s">
        <v>34</v>
      </c>
      <c r="D5" s="18" t="s">
        <v>38</v>
      </c>
      <c r="E5" s="19">
        <v>4.99</v>
      </c>
      <c r="F5" s="24" t="s">
        <v>90</v>
      </c>
    </row>
    <row r="6" spans="1:6" x14ac:dyDescent="0.25">
      <c r="A6" s="18">
        <v>2000950</v>
      </c>
      <c r="B6" s="18" t="s">
        <v>6</v>
      </c>
      <c r="C6" s="18" t="s">
        <v>34</v>
      </c>
      <c r="D6" s="18" t="s">
        <v>38</v>
      </c>
      <c r="E6" s="19">
        <v>5.79</v>
      </c>
      <c r="F6" s="24" t="s">
        <v>90</v>
      </c>
    </row>
    <row r="7" spans="1:6" x14ac:dyDescent="0.25">
      <c r="A7" s="18">
        <v>2008723</v>
      </c>
      <c r="B7" s="18" t="s">
        <v>7</v>
      </c>
      <c r="C7" s="18" t="s">
        <v>34</v>
      </c>
      <c r="D7" s="18" t="s">
        <v>38</v>
      </c>
      <c r="E7" s="19">
        <v>5.99</v>
      </c>
      <c r="F7" s="24" t="s">
        <v>90</v>
      </c>
    </row>
    <row r="8" spans="1:6" x14ac:dyDescent="0.25">
      <c r="A8" s="18">
        <v>2001383</v>
      </c>
      <c r="B8" s="18" t="s">
        <v>8</v>
      </c>
      <c r="C8" s="18" t="s">
        <v>34</v>
      </c>
      <c r="D8" s="18" t="s">
        <v>38</v>
      </c>
      <c r="E8" s="19">
        <v>4.6900000000000004</v>
      </c>
      <c r="F8" s="24" t="s">
        <v>90</v>
      </c>
    </row>
    <row r="9" spans="1:6" x14ac:dyDescent="0.25">
      <c r="A9" s="18">
        <v>2008772</v>
      </c>
      <c r="B9" s="18" t="s">
        <v>9</v>
      </c>
      <c r="C9" s="18" t="s">
        <v>34</v>
      </c>
      <c r="D9" s="18" t="s">
        <v>38</v>
      </c>
      <c r="E9" s="19">
        <v>6.49</v>
      </c>
      <c r="F9" s="24" t="s">
        <v>90</v>
      </c>
    </row>
    <row r="10" spans="1:6" x14ac:dyDescent="0.25">
      <c r="A10" s="18">
        <v>2008780</v>
      </c>
      <c r="B10" s="18" t="s">
        <v>10</v>
      </c>
      <c r="C10" s="18" t="s">
        <v>34</v>
      </c>
      <c r="D10" s="18" t="s">
        <v>38</v>
      </c>
      <c r="E10" s="19">
        <v>6.39</v>
      </c>
      <c r="F10" s="24" t="s">
        <v>90</v>
      </c>
    </row>
    <row r="11" spans="1:6" x14ac:dyDescent="0.25">
      <c r="A11" s="18">
        <v>2009109</v>
      </c>
      <c r="B11" s="18" t="s">
        <v>11</v>
      </c>
      <c r="C11" s="18" t="s">
        <v>34</v>
      </c>
      <c r="D11" s="18" t="s">
        <v>38</v>
      </c>
      <c r="E11" s="19">
        <v>6.49</v>
      </c>
      <c r="F11" s="24" t="s">
        <v>90</v>
      </c>
    </row>
    <row r="12" spans="1:6" x14ac:dyDescent="0.25">
      <c r="A12" s="18">
        <v>2009115</v>
      </c>
      <c r="B12" s="18" t="s">
        <v>12</v>
      </c>
      <c r="C12" s="18" t="s">
        <v>34</v>
      </c>
      <c r="D12" s="18" t="s">
        <v>38</v>
      </c>
      <c r="E12" s="19">
        <v>6.49</v>
      </c>
      <c r="F12" s="24" t="s">
        <v>90</v>
      </c>
    </row>
    <row r="13" spans="1:6" x14ac:dyDescent="0.25">
      <c r="A13" s="18">
        <v>2010226</v>
      </c>
      <c r="B13" s="18" t="s">
        <v>13</v>
      </c>
      <c r="C13" s="18" t="s">
        <v>34</v>
      </c>
      <c r="D13" s="18" t="s">
        <v>38</v>
      </c>
      <c r="E13" s="16">
        <v>4.32</v>
      </c>
      <c r="F13" s="24" t="s">
        <v>95</v>
      </c>
    </row>
    <row r="14" spans="1:6" x14ac:dyDescent="0.25">
      <c r="A14" s="18">
        <v>2010228</v>
      </c>
      <c r="B14" s="18" t="s">
        <v>14</v>
      </c>
      <c r="C14" s="18" t="s">
        <v>34</v>
      </c>
      <c r="D14" s="18" t="s">
        <v>38</v>
      </c>
      <c r="E14" s="16">
        <v>7.24</v>
      </c>
      <c r="F14" s="24" t="s">
        <v>95</v>
      </c>
    </row>
    <row r="15" spans="1:6" x14ac:dyDescent="0.25">
      <c r="A15" s="18">
        <v>2003455</v>
      </c>
      <c r="B15" s="18" t="s">
        <v>15</v>
      </c>
      <c r="C15" s="18" t="s">
        <v>34</v>
      </c>
      <c r="D15" s="18" t="s">
        <v>38</v>
      </c>
      <c r="E15" s="16">
        <v>8.19</v>
      </c>
      <c r="F15" s="24" t="s">
        <v>95</v>
      </c>
    </row>
    <row r="16" spans="1:6" x14ac:dyDescent="0.25">
      <c r="A16" s="18">
        <v>2003461</v>
      </c>
      <c r="B16" s="18" t="s">
        <v>16</v>
      </c>
      <c r="C16" s="18" t="s">
        <v>34</v>
      </c>
      <c r="D16" s="18" t="s">
        <v>38</v>
      </c>
      <c r="E16" s="19">
        <v>9.7899999999999991</v>
      </c>
      <c r="F16" s="24" t="s">
        <v>90</v>
      </c>
    </row>
    <row r="17" spans="1:6" x14ac:dyDescent="0.25">
      <c r="A17" s="18">
        <v>2003466</v>
      </c>
      <c r="B17" s="18" t="s">
        <v>17</v>
      </c>
      <c r="C17" s="18" t="s">
        <v>34</v>
      </c>
      <c r="D17" s="18" t="s">
        <v>38</v>
      </c>
      <c r="E17" s="19">
        <v>9.99</v>
      </c>
      <c r="F17" s="24" t="s">
        <v>90</v>
      </c>
    </row>
    <row r="18" spans="1:6" x14ac:dyDescent="0.25">
      <c r="A18" s="18">
        <v>2003467</v>
      </c>
      <c r="B18" s="18" t="s">
        <v>18</v>
      </c>
      <c r="C18" s="18" t="s">
        <v>34</v>
      </c>
      <c r="D18" s="18" t="s">
        <v>38</v>
      </c>
      <c r="E18" s="19">
        <v>9.99</v>
      </c>
      <c r="F18" s="24" t="s">
        <v>90</v>
      </c>
    </row>
    <row r="19" spans="1:6" x14ac:dyDescent="0.25">
      <c r="A19" s="18">
        <v>2003706</v>
      </c>
      <c r="B19" s="18" t="s">
        <v>19</v>
      </c>
      <c r="C19" s="18" t="s">
        <v>34</v>
      </c>
      <c r="D19" s="18" t="s">
        <v>38</v>
      </c>
      <c r="E19" s="16">
        <v>2.04</v>
      </c>
      <c r="F19" s="24" t="s">
        <v>95</v>
      </c>
    </row>
    <row r="20" spans="1:6" x14ac:dyDescent="0.25">
      <c r="A20" s="18">
        <v>2003708</v>
      </c>
      <c r="B20" s="18" t="s">
        <v>20</v>
      </c>
      <c r="C20" s="18" t="s">
        <v>34</v>
      </c>
      <c r="D20" s="18" t="s">
        <v>38</v>
      </c>
      <c r="E20" s="16">
        <v>1.95</v>
      </c>
      <c r="F20" s="24" t="s">
        <v>95</v>
      </c>
    </row>
    <row r="21" spans="1:6" x14ac:dyDescent="0.25">
      <c r="A21" s="18">
        <v>2004656</v>
      </c>
      <c r="B21" s="18" t="s">
        <v>21</v>
      </c>
      <c r="C21" s="18" t="s">
        <v>34</v>
      </c>
      <c r="D21" s="18" t="s">
        <v>38</v>
      </c>
      <c r="E21" s="19">
        <v>4.99</v>
      </c>
      <c r="F21" s="24" t="s">
        <v>90</v>
      </c>
    </row>
    <row r="22" spans="1:6" x14ac:dyDescent="0.25">
      <c r="A22" s="18">
        <v>2004667</v>
      </c>
      <c r="B22" s="18" t="s">
        <v>22</v>
      </c>
      <c r="C22" s="18" t="s">
        <v>34</v>
      </c>
      <c r="D22" s="18" t="s">
        <v>38</v>
      </c>
      <c r="E22" s="16">
        <v>4.74</v>
      </c>
      <c r="F22" s="24" t="s">
        <v>95</v>
      </c>
    </row>
    <row r="23" spans="1:6" x14ac:dyDescent="0.25">
      <c r="A23" s="18">
        <v>2005118</v>
      </c>
      <c r="B23" s="18" t="s">
        <v>23</v>
      </c>
      <c r="C23" s="18" t="s">
        <v>34</v>
      </c>
      <c r="D23" s="18" t="s">
        <v>38</v>
      </c>
      <c r="E23" s="16">
        <v>2.93</v>
      </c>
      <c r="F23" s="24" t="s">
        <v>95</v>
      </c>
    </row>
    <row r="24" spans="1:6" x14ac:dyDescent="0.25">
      <c r="A24" s="18">
        <v>2005122</v>
      </c>
      <c r="B24" s="18" t="s">
        <v>24</v>
      </c>
      <c r="C24" s="18" t="s">
        <v>34</v>
      </c>
      <c r="D24" s="18" t="s">
        <v>38</v>
      </c>
      <c r="E24" s="16">
        <v>3.86</v>
      </c>
      <c r="F24" s="24" t="s">
        <v>95</v>
      </c>
    </row>
    <row r="25" spans="1:6" x14ac:dyDescent="0.25">
      <c r="A25" s="18">
        <v>2005127</v>
      </c>
      <c r="B25" s="18" t="s">
        <v>25</v>
      </c>
      <c r="C25" s="18" t="s">
        <v>34</v>
      </c>
      <c r="D25" s="18" t="s">
        <v>38</v>
      </c>
      <c r="E25" s="19">
        <v>3.39</v>
      </c>
      <c r="F25" s="24" t="s">
        <v>90</v>
      </c>
    </row>
    <row r="26" spans="1:6" x14ac:dyDescent="0.25">
      <c r="A26" s="18">
        <v>2005131</v>
      </c>
      <c r="B26" s="18" t="s">
        <v>26</v>
      </c>
      <c r="C26" s="18" t="s">
        <v>34</v>
      </c>
      <c r="D26" s="18" t="s">
        <v>38</v>
      </c>
      <c r="E26" s="19">
        <v>3.49</v>
      </c>
      <c r="F26" s="24" t="s">
        <v>90</v>
      </c>
    </row>
    <row r="27" spans="1:6" x14ac:dyDescent="0.25">
      <c r="A27" s="18">
        <v>2005256</v>
      </c>
      <c r="B27" s="18" t="s">
        <v>27</v>
      </c>
      <c r="C27" s="18" t="s">
        <v>34</v>
      </c>
      <c r="D27" s="18" t="s">
        <v>38</v>
      </c>
      <c r="E27" s="19">
        <v>3.99</v>
      </c>
      <c r="F27" s="24" t="s">
        <v>90</v>
      </c>
    </row>
    <row r="28" spans="1:6" x14ac:dyDescent="0.25">
      <c r="A28" s="18">
        <v>2021675</v>
      </c>
      <c r="B28" s="18" t="s">
        <v>28</v>
      </c>
      <c r="C28" s="18" t="s">
        <v>34</v>
      </c>
      <c r="D28" s="18" t="s">
        <v>38</v>
      </c>
      <c r="E28" s="19">
        <v>8.99</v>
      </c>
      <c r="F28" s="24" t="s">
        <v>90</v>
      </c>
    </row>
    <row r="29" spans="1:6" x14ac:dyDescent="0.25">
      <c r="A29" s="18">
        <v>2005597</v>
      </c>
      <c r="B29" s="18" t="s">
        <v>29</v>
      </c>
      <c r="C29" s="18" t="s">
        <v>34</v>
      </c>
      <c r="D29" s="18" t="s">
        <v>38</v>
      </c>
      <c r="E29" s="16">
        <v>9.0299999999999994</v>
      </c>
      <c r="F29" s="24" t="s">
        <v>95</v>
      </c>
    </row>
    <row r="30" spans="1:6" x14ac:dyDescent="0.25">
      <c r="A30" s="18">
        <v>2005599</v>
      </c>
      <c r="B30" s="18" t="s">
        <v>30</v>
      </c>
      <c r="C30" s="18" t="s">
        <v>34</v>
      </c>
      <c r="D30" s="18" t="s">
        <v>38</v>
      </c>
      <c r="E30" s="19">
        <v>8.99</v>
      </c>
      <c r="F30" s="24" t="s">
        <v>90</v>
      </c>
    </row>
    <row r="31" spans="1:6" x14ac:dyDescent="0.25">
      <c r="A31" s="18">
        <v>250090</v>
      </c>
      <c r="B31" s="18" t="s">
        <v>31</v>
      </c>
      <c r="C31" s="18" t="s">
        <v>34</v>
      </c>
      <c r="D31" s="18" t="s">
        <v>38</v>
      </c>
      <c r="E31" s="19">
        <v>10.9</v>
      </c>
      <c r="F31" s="24" t="s">
        <v>90</v>
      </c>
    </row>
    <row r="32" spans="1:6" x14ac:dyDescent="0.25">
      <c r="A32" s="18">
        <v>2007406</v>
      </c>
      <c r="B32" s="18" t="s">
        <v>32</v>
      </c>
      <c r="C32" s="18" t="s">
        <v>34</v>
      </c>
      <c r="D32" s="18" t="s">
        <v>38</v>
      </c>
      <c r="E32" s="19">
        <v>1.1499999999999999</v>
      </c>
      <c r="F32" s="24" t="s">
        <v>90</v>
      </c>
    </row>
    <row r="33" spans="1:6" x14ac:dyDescent="0.25">
      <c r="A33" s="18">
        <v>250115</v>
      </c>
      <c r="B33" s="18" t="s">
        <v>47</v>
      </c>
      <c r="C33" s="18" t="s">
        <v>48</v>
      </c>
      <c r="D33" s="18" t="s">
        <v>38</v>
      </c>
      <c r="E33" s="19">
        <v>48.99</v>
      </c>
      <c r="F33" s="24" t="s">
        <v>90</v>
      </c>
    </row>
    <row r="34" spans="1:6" x14ac:dyDescent="0.25">
      <c r="A34" s="18">
        <v>2003559</v>
      </c>
      <c r="B34" s="18" t="s">
        <v>49</v>
      </c>
      <c r="C34" s="18" t="s">
        <v>48</v>
      </c>
      <c r="D34" s="18" t="s">
        <v>38</v>
      </c>
      <c r="E34" s="19">
        <v>41.99</v>
      </c>
      <c r="F34" s="24" t="s">
        <v>90</v>
      </c>
    </row>
    <row r="35" spans="1:6" x14ac:dyDescent="0.25">
      <c r="A35" s="18">
        <v>253041</v>
      </c>
      <c r="B35" s="18" t="s">
        <v>50</v>
      </c>
      <c r="C35" s="18" t="s">
        <v>48</v>
      </c>
      <c r="D35" s="18" t="s">
        <v>38</v>
      </c>
      <c r="E35" s="16">
        <v>12.79</v>
      </c>
      <c r="F35" s="24" t="s">
        <v>95</v>
      </c>
    </row>
    <row r="36" spans="1:6" x14ac:dyDescent="0.25">
      <c r="A36" s="18">
        <v>250639</v>
      </c>
      <c r="B36" s="18" t="s">
        <v>51</v>
      </c>
      <c r="C36" s="18" t="s">
        <v>48</v>
      </c>
      <c r="D36" s="18" t="s">
        <v>38</v>
      </c>
      <c r="E36" s="19">
        <v>39.99</v>
      </c>
      <c r="F36" s="24" t="s">
        <v>90</v>
      </c>
    </row>
    <row r="37" spans="1:6" x14ac:dyDescent="0.25">
      <c r="A37" s="18">
        <v>2005652</v>
      </c>
      <c r="B37" s="18" t="s">
        <v>52</v>
      </c>
      <c r="C37" s="18" t="s">
        <v>48</v>
      </c>
      <c r="D37" s="18" t="s">
        <v>38</v>
      </c>
      <c r="E37" s="16">
        <v>16.95</v>
      </c>
      <c r="F37" s="24" t="s">
        <v>95</v>
      </c>
    </row>
    <row r="38" spans="1:6" x14ac:dyDescent="0.25">
      <c r="A38" s="18">
        <v>2005663</v>
      </c>
      <c r="B38" s="18" t="s">
        <v>53</v>
      </c>
      <c r="C38" s="18" t="s">
        <v>48</v>
      </c>
      <c r="D38" s="18" t="s">
        <v>38</v>
      </c>
      <c r="E38" s="16">
        <v>15.99</v>
      </c>
      <c r="F38" s="24" t="s">
        <v>95</v>
      </c>
    </row>
    <row r="39" spans="1:6" x14ac:dyDescent="0.25">
      <c r="A39" s="18">
        <v>250048</v>
      </c>
      <c r="B39" s="18" t="s">
        <v>54</v>
      </c>
      <c r="C39" s="18" t="s">
        <v>48</v>
      </c>
      <c r="D39" s="18" t="s">
        <v>38</v>
      </c>
      <c r="E39" s="19">
        <v>46.89</v>
      </c>
      <c r="F39" s="24" t="s">
        <v>90</v>
      </c>
    </row>
    <row r="40" spans="1:6" x14ac:dyDescent="0.25">
      <c r="A40" s="18">
        <v>250868</v>
      </c>
      <c r="B40" s="18" t="s">
        <v>55</v>
      </c>
      <c r="C40" s="18" t="s">
        <v>48</v>
      </c>
      <c r="D40" s="18" t="s">
        <v>38</v>
      </c>
      <c r="E40" s="19">
        <v>44.9</v>
      </c>
      <c r="F40" s="24" t="s">
        <v>90</v>
      </c>
    </row>
    <row r="41" spans="1:6" x14ac:dyDescent="0.25">
      <c r="A41" s="18">
        <v>2000654</v>
      </c>
      <c r="B41" s="18" t="s">
        <v>56</v>
      </c>
      <c r="C41" s="18" t="s">
        <v>57</v>
      </c>
      <c r="D41" s="18" t="s">
        <v>38</v>
      </c>
      <c r="E41" s="19">
        <v>2.29</v>
      </c>
      <c r="F41" s="24" t="s">
        <v>90</v>
      </c>
    </row>
    <row r="42" spans="1:6" x14ac:dyDescent="0.25">
      <c r="A42" s="18">
        <v>2000660</v>
      </c>
      <c r="B42" s="18" t="s">
        <v>58</v>
      </c>
      <c r="C42" s="18" t="s">
        <v>57</v>
      </c>
      <c r="D42" s="18" t="s">
        <v>38</v>
      </c>
      <c r="E42" s="16">
        <v>2.09</v>
      </c>
      <c r="F42" s="24" t="s">
        <v>95</v>
      </c>
    </row>
    <row r="43" spans="1:6" x14ac:dyDescent="0.25">
      <c r="A43" s="18">
        <v>2009656</v>
      </c>
      <c r="B43" s="18" t="s">
        <v>59</v>
      </c>
      <c r="C43" s="18" t="s">
        <v>57</v>
      </c>
      <c r="D43" s="18" t="s">
        <v>38</v>
      </c>
      <c r="E43" s="19">
        <v>3.99</v>
      </c>
      <c r="F43" s="24" t="s">
        <v>90</v>
      </c>
    </row>
    <row r="44" spans="1:6" x14ac:dyDescent="0.25">
      <c r="A44" s="18">
        <v>2009927</v>
      </c>
      <c r="B44" s="18" t="s">
        <v>60</v>
      </c>
      <c r="C44" s="18" t="s">
        <v>57</v>
      </c>
      <c r="D44" s="18" t="s">
        <v>38</v>
      </c>
      <c r="E44" s="19">
        <v>2.59</v>
      </c>
      <c r="F44" s="24" t="s">
        <v>90</v>
      </c>
    </row>
    <row r="45" spans="1:6" x14ac:dyDescent="0.25">
      <c r="A45" s="18">
        <v>2009936</v>
      </c>
      <c r="B45" s="18" t="s">
        <v>61</v>
      </c>
      <c r="C45" s="18" t="s">
        <v>57</v>
      </c>
      <c r="D45" s="18" t="s">
        <v>38</v>
      </c>
      <c r="E45" s="19">
        <v>3.79</v>
      </c>
      <c r="F45" s="24" t="s">
        <v>90</v>
      </c>
    </row>
    <row r="46" spans="1:6" x14ac:dyDescent="0.25">
      <c r="A46" s="18">
        <v>2010761</v>
      </c>
      <c r="B46" s="18" t="s">
        <v>62</v>
      </c>
      <c r="C46" s="18" t="s">
        <v>57</v>
      </c>
      <c r="D46" s="18" t="s">
        <v>38</v>
      </c>
      <c r="E46" s="16">
        <v>2.29</v>
      </c>
      <c r="F46" s="24" t="s">
        <v>95</v>
      </c>
    </row>
    <row r="47" spans="1:6" x14ac:dyDescent="0.25">
      <c r="A47" s="18">
        <v>2011753</v>
      </c>
      <c r="B47" s="18" t="s">
        <v>63</v>
      </c>
      <c r="C47" s="18" t="s">
        <v>57</v>
      </c>
      <c r="D47" s="18" t="s">
        <v>38</v>
      </c>
      <c r="E47" s="19">
        <v>12.99</v>
      </c>
      <c r="F47" s="24" t="s">
        <v>90</v>
      </c>
    </row>
    <row r="48" spans="1:6" x14ac:dyDescent="0.25">
      <c r="A48" s="18">
        <v>2016300</v>
      </c>
      <c r="B48" s="18" t="s">
        <v>64</v>
      </c>
      <c r="C48" s="18" t="s">
        <v>57</v>
      </c>
      <c r="D48" s="18" t="s">
        <v>38</v>
      </c>
      <c r="E48" s="19">
        <v>2.19</v>
      </c>
      <c r="F48" s="24" t="s">
        <v>90</v>
      </c>
    </row>
    <row r="49" spans="1:6" x14ac:dyDescent="0.25">
      <c r="A49" s="18">
        <v>251202</v>
      </c>
      <c r="B49" s="18" t="s">
        <v>65</v>
      </c>
      <c r="C49" s="18" t="s">
        <v>66</v>
      </c>
      <c r="D49" s="18" t="s">
        <v>38</v>
      </c>
      <c r="E49" s="19">
        <v>1.69</v>
      </c>
      <c r="F49" s="24" t="s">
        <v>90</v>
      </c>
    </row>
    <row r="50" spans="1:6" x14ac:dyDescent="0.25">
      <c r="A50" s="18">
        <v>253827</v>
      </c>
      <c r="B50" s="18" t="s">
        <v>67</v>
      </c>
      <c r="C50" s="18" t="s">
        <v>66</v>
      </c>
      <c r="D50" s="18" t="s">
        <v>38</v>
      </c>
      <c r="E50" s="19">
        <v>1.99</v>
      </c>
      <c r="F50" s="24" t="s">
        <v>90</v>
      </c>
    </row>
    <row r="51" spans="1:6" x14ac:dyDescent="0.25">
      <c r="A51" s="18">
        <v>250007</v>
      </c>
      <c r="B51" s="18" t="s">
        <v>68</v>
      </c>
      <c r="C51" s="18" t="s">
        <v>66</v>
      </c>
      <c r="D51" s="18" t="s">
        <v>38</v>
      </c>
      <c r="E51" s="16">
        <v>3.62</v>
      </c>
      <c r="F51" s="24" t="s">
        <v>95</v>
      </c>
    </row>
    <row r="52" spans="1:6" x14ac:dyDescent="0.25">
      <c r="A52" s="18">
        <v>250005</v>
      </c>
      <c r="B52" s="18" t="s">
        <v>69</v>
      </c>
      <c r="C52" s="18" t="s">
        <v>66</v>
      </c>
      <c r="D52" s="18" t="s">
        <v>38</v>
      </c>
      <c r="E52" s="19">
        <v>6.69</v>
      </c>
      <c r="F52" s="24" t="s">
        <v>90</v>
      </c>
    </row>
    <row r="53" spans="1:6" x14ac:dyDescent="0.25">
      <c r="A53" s="18">
        <v>250004</v>
      </c>
      <c r="B53" s="18" t="s">
        <v>70</v>
      </c>
      <c r="C53" s="18" t="s">
        <v>66</v>
      </c>
      <c r="D53" s="18" t="s">
        <v>38</v>
      </c>
      <c r="E53" s="19">
        <v>2.4900000000000002</v>
      </c>
      <c r="F53" s="24" t="s">
        <v>90</v>
      </c>
    </row>
    <row r="54" spans="1:6" x14ac:dyDescent="0.25">
      <c r="A54" s="18">
        <v>251277</v>
      </c>
      <c r="B54" s="18" t="s">
        <v>71</v>
      </c>
      <c r="C54" s="18" t="s">
        <v>66</v>
      </c>
      <c r="D54" s="18" t="s">
        <v>38</v>
      </c>
      <c r="E54" s="19">
        <v>1.69</v>
      </c>
      <c r="F54" s="24" t="s">
        <v>90</v>
      </c>
    </row>
    <row r="55" spans="1:6" x14ac:dyDescent="0.25">
      <c r="A55" s="18">
        <v>250015</v>
      </c>
      <c r="B55" s="18" t="s">
        <v>72</v>
      </c>
      <c r="C55" s="18" t="s">
        <v>66</v>
      </c>
      <c r="D55" s="18" t="s">
        <v>38</v>
      </c>
      <c r="E55" s="19">
        <v>2.99</v>
      </c>
      <c r="F55" s="24" t="s">
        <v>90</v>
      </c>
    </row>
    <row r="56" spans="1:6" x14ac:dyDescent="0.25">
      <c r="A56" s="18">
        <v>251292</v>
      </c>
      <c r="B56" s="18" t="s">
        <v>73</v>
      </c>
      <c r="C56" s="18" t="s">
        <v>66</v>
      </c>
      <c r="D56" s="18" t="s">
        <v>38</v>
      </c>
      <c r="E56" s="19">
        <v>1.3</v>
      </c>
      <c r="F56" s="24" t="s">
        <v>90</v>
      </c>
    </row>
    <row r="57" spans="1:6" x14ac:dyDescent="0.25">
      <c r="A57" s="18">
        <v>250017</v>
      </c>
      <c r="B57" s="18" t="s">
        <v>74</v>
      </c>
      <c r="C57" s="18" t="s">
        <v>66</v>
      </c>
      <c r="D57" s="18" t="s">
        <v>38</v>
      </c>
      <c r="E57" s="19">
        <v>2.4900000000000002</v>
      </c>
      <c r="F57" s="24" t="s">
        <v>90</v>
      </c>
    </row>
    <row r="58" spans="1:6" x14ac:dyDescent="0.25">
      <c r="A58" s="18">
        <v>250001</v>
      </c>
      <c r="B58" s="18" t="s">
        <v>75</v>
      </c>
      <c r="C58" s="18" t="s">
        <v>66</v>
      </c>
      <c r="D58" s="18" t="s">
        <v>38</v>
      </c>
      <c r="E58" s="19">
        <v>2.99</v>
      </c>
      <c r="F58" s="24" t="s">
        <v>90</v>
      </c>
    </row>
    <row r="59" spans="1:6" x14ac:dyDescent="0.25">
      <c r="A59" s="18">
        <v>250006</v>
      </c>
      <c r="B59" s="18" t="s">
        <v>76</v>
      </c>
      <c r="C59" s="18" t="s">
        <v>66</v>
      </c>
      <c r="D59" s="18" t="s">
        <v>38</v>
      </c>
      <c r="E59" s="19">
        <v>3.99</v>
      </c>
      <c r="F59" s="24" t="s">
        <v>90</v>
      </c>
    </row>
    <row r="60" spans="1:6" x14ac:dyDescent="0.25">
      <c r="A60" s="18">
        <v>250023</v>
      </c>
      <c r="B60" s="18" t="s">
        <v>77</v>
      </c>
      <c r="C60" s="18" t="s">
        <v>66</v>
      </c>
      <c r="D60" s="18" t="s">
        <v>38</v>
      </c>
      <c r="E60" s="19">
        <v>4.99</v>
      </c>
      <c r="F60" s="24" t="s">
        <v>90</v>
      </c>
    </row>
    <row r="61" spans="1:6" x14ac:dyDescent="0.25">
      <c r="A61" s="20">
        <v>250008</v>
      </c>
      <c r="B61" s="20" t="s">
        <v>78</v>
      </c>
      <c r="C61" s="20" t="s">
        <v>66</v>
      </c>
      <c r="D61" s="20" t="s">
        <v>38</v>
      </c>
      <c r="E61" s="21">
        <v>5.69</v>
      </c>
      <c r="F61" s="24" t="s">
        <v>90</v>
      </c>
    </row>
    <row r="62" spans="1:6" x14ac:dyDescent="0.25">
      <c r="A62" s="18">
        <v>2017983</v>
      </c>
      <c r="B62" s="18" t="s">
        <v>2</v>
      </c>
      <c r="C62" s="18" t="s">
        <v>34</v>
      </c>
      <c r="D62" s="20" t="s">
        <v>80</v>
      </c>
      <c r="E62" s="11">
        <v>3.99</v>
      </c>
      <c r="F62" s="25" t="s">
        <v>90</v>
      </c>
    </row>
    <row r="63" spans="1:6" x14ac:dyDescent="0.25">
      <c r="A63" s="18">
        <v>2000447</v>
      </c>
      <c r="B63" s="18" t="s">
        <v>3</v>
      </c>
      <c r="C63" s="18" t="s">
        <v>34</v>
      </c>
      <c r="D63" s="20" t="s">
        <v>80</v>
      </c>
      <c r="E63" s="9">
        <v>4.13</v>
      </c>
      <c r="F63" s="27" t="s">
        <v>95</v>
      </c>
    </row>
    <row r="64" spans="1:6" x14ac:dyDescent="0.25">
      <c r="A64" s="18">
        <v>2000451</v>
      </c>
      <c r="B64" s="18" t="s">
        <v>4</v>
      </c>
      <c r="C64" s="18" t="s">
        <v>34</v>
      </c>
      <c r="D64" s="20" t="s">
        <v>80</v>
      </c>
      <c r="E64" s="9">
        <v>4.01</v>
      </c>
      <c r="F64" s="27" t="s">
        <v>95</v>
      </c>
    </row>
    <row r="65" spans="1:6" x14ac:dyDescent="0.25">
      <c r="A65" s="18">
        <v>2000938</v>
      </c>
      <c r="B65" s="18" t="s">
        <v>5</v>
      </c>
      <c r="C65" s="18" t="s">
        <v>34</v>
      </c>
      <c r="D65" s="20" t="s">
        <v>80</v>
      </c>
      <c r="E65" s="11">
        <v>4.6900000000000004</v>
      </c>
      <c r="F65" s="27" t="s">
        <v>90</v>
      </c>
    </row>
    <row r="66" spans="1:6" x14ac:dyDescent="0.25">
      <c r="A66" s="18">
        <v>2000950</v>
      </c>
      <c r="B66" s="18" t="s">
        <v>6</v>
      </c>
      <c r="C66" s="18" t="s">
        <v>34</v>
      </c>
      <c r="D66" s="20" t="s">
        <v>80</v>
      </c>
      <c r="E66" s="11">
        <v>4.79</v>
      </c>
      <c r="F66" s="27" t="s">
        <v>90</v>
      </c>
    </row>
    <row r="67" spans="1:6" x14ac:dyDescent="0.25">
      <c r="A67" s="18">
        <v>2008723</v>
      </c>
      <c r="B67" s="18" t="s">
        <v>7</v>
      </c>
      <c r="C67" s="18" t="s">
        <v>34</v>
      </c>
      <c r="D67" s="20" t="s">
        <v>80</v>
      </c>
      <c r="E67" s="9">
        <v>5.42</v>
      </c>
      <c r="F67" s="27" t="s">
        <v>95</v>
      </c>
    </row>
    <row r="68" spans="1:6" x14ac:dyDescent="0.25">
      <c r="A68" s="18">
        <v>2001383</v>
      </c>
      <c r="B68" s="18" t="s">
        <v>8</v>
      </c>
      <c r="C68" s="18" t="s">
        <v>34</v>
      </c>
      <c r="D68" s="20" t="s">
        <v>80</v>
      </c>
      <c r="E68" s="11">
        <v>3.79</v>
      </c>
      <c r="F68" s="27" t="s">
        <v>90</v>
      </c>
    </row>
    <row r="69" spans="1:6" x14ac:dyDescent="0.25">
      <c r="A69" s="18">
        <v>2008772</v>
      </c>
      <c r="B69" s="18" t="s">
        <v>9</v>
      </c>
      <c r="C69" s="18" t="s">
        <v>34</v>
      </c>
      <c r="D69" s="20" t="s">
        <v>80</v>
      </c>
      <c r="E69" s="9">
        <v>6.05</v>
      </c>
      <c r="F69" s="27" t="s">
        <v>95</v>
      </c>
    </row>
    <row r="70" spans="1:6" x14ac:dyDescent="0.25">
      <c r="A70" s="18">
        <v>2008780</v>
      </c>
      <c r="B70" s="18" t="s">
        <v>10</v>
      </c>
      <c r="C70" s="18" t="s">
        <v>34</v>
      </c>
      <c r="D70" s="20" t="s">
        <v>80</v>
      </c>
      <c r="E70" s="11">
        <v>4.6900000000000004</v>
      </c>
      <c r="F70" s="27" t="s">
        <v>90</v>
      </c>
    </row>
    <row r="71" spans="1:6" x14ac:dyDescent="0.25">
      <c r="A71" s="18">
        <v>2009109</v>
      </c>
      <c r="B71" s="18" t="s">
        <v>11</v>
      </c>
      <c r="C71" s="18" t="s">
        <v>34</v>
      </c>
      <c r="D71" s="20" t="s">
        <v>80</v>
      </c>
      <c r="E71" s="11">
        <v>6.49</v>
      </c>
      <c r="F71" s="27" t="s">
        <v>90</v>
      </c>
    </row>
    <row r="72" spans="1:6" x14ac:dyDescent="0.25">
      <c r="A72" s="18">
        <v>2009115</v>
      </c>
      <c r="B72" s="18" t="s">
        <v>12</v>
      </c>
      <c r="C72" s="18" t="s">
        <v>34</v>
      </c>
      <c r="D72" s="20" t="s">
        <v>80</v>
      </c>
      <c r="E72" s="11">
        <v>6.29</v>
      </c>
      <c r="F72" s="27" t="s">
        <v>90</v>
      </c>
    </row>
    <row r="73" spans="1:6" x14ac:dyDescent="0.25">
      <c r="A73" s="18">
        <v>2010226</v>
      </c>
      <c r="B73" s="18" t="s">
        <v>13</v>
      </c>
      <c r="C73" s="18" t="s">
        <v>34</v>
      </c>
      <c r="D73" s="20" t="s">
        <v>80</v>
      </c>
      <c r="E73" s="9">
        <v>4.32</v>
      </c>
      <c r="F73" s="27" t="s">
        <v>95</v>
      </c>
    </row>
    <row r="74" spans="1:6" x14ac:dyDescent="0.25">
      <c r="A74" s="18">
        <v>2010228</v>
      </c>
      <c r="B74" s="18" t="s">
        <v>14</v>
      </c>
      <c r="C74" s="18" t="s">
        <v>34</v>
      </c>
      <c r="D74" s="20" t="s">
        <v>80</v>
      </c>
      <c r="E74" s="9">
        <v>7.24</v>
      </c>
      <c r="F74" s="27" t="s">
        <v>95</v>
      </c>
    </row>
    <row r="75" spans="1:6" x14ac:dyDescent="0.25">
      <c r="A75" s="18">
        <v>2003455</v>
      </c>
      <c r="B75" s="18" t="s">
        <v>15</v>
      </c>
      <c r="C75" s="18" t="s">
        <v>34</v>
      </c>
      <c r="D75" s="20" t="s">
        <v>80</v>
      </c>
      <c r="E75" s="11">
        <v>8.2899999999999991</v>
      </c>
      <c r="F75" s="27" t="s">
        <v>90</v>
      </c>
    </row>
    <row r="76" spans="1:6" x14ac:dyDescent="0.25">
      <c r="A76" s="18">
        <v>2003461</v>
      </c>
      <c r="B76" s="18" t="s">
        <v>16</v>
      </c>
      <c r="C76" s="18" t="s">
        <v>34</v>
      </c>
      <c r="D76" s="20" t="s">
        <v>80</v>
      </c>
      <c r="E76" s="11">
        <v>8.2899999999999991</v>
      </c>
      <c r="F76" s="27" t="s">
        <v>90</v>
      </c>
    </row>
    <row r="77" spans="1:6" x14ac:dyDescent="0.25">
      <c r="A77" s="18">
        <v>2003466</v>
      </c>
      <c r="B77" s="18" t="s">
        <v>17</v>
      </c>
      <c r="C77" s="18" t="s">
        <v>34</v>
      </c>
      <c r="D77" s="20" t="s">
        <v>80</v>
      </c>
      <c r="E77" s="11">
        <v>8.2899999999999991</v>
      </c>
      <c r="F77" s="27" t="s">
        <v>90</v>
      </c>
    </row>
    <row r="78" spans="1:6" x14ac:dyDescent="0.25">
      <c r="A78" s="18">
        <v>2003467</v>
      </c>
      <c r="B78" s="18" t="s">
        <v>18</v>
      </c>
      <c r="C78" s="18" t="s">
        <v>34</v>
      </c>
      <c r="D78" s="20" t="s">
        <v>80</v>
      </c>
      <c r="E78" s="8">
        <v>8.82</v>
      </c>
      <c r="F78" s="27" t="s">
        <v>95</v>
      </c>
    </row>
    <row r="79" spans="1:6" x14ac:dyDescent="0.25">
      <c r="A79" s="18">
        <v>2003706</v>
      </c>
      <c r="B79" s="18" t="s">
        <v>19</v>
      </c>
      <c r="C79" s="18" t="s">
        <v>34</v>
      </c>
      <c r="D79" s="20" t="s">
        <v>80</v>
      </c>
      <c r="E79" s="8">
        <v>2.04</v>
      </c>
      <c r="F79" s="27" t="s">
        <v>95</v>
      </c>
    </row>
    <row r="80" spans="1:6" x14ac:dyDescent="0.25">
      <c r="A80" s="18">
        <v>2003708</v>
      </c>
      <c r="B80" s="18" t="s">
        <v>20</v>
      </c>
      <c r="C80" s="18" t="s">
        <v>34</v>
      </c>
      <c r="D80" s="20" t="s">
        <v>80</v>
      </c>
      <c r="E80" s="11">
        <v>1.49</v>
      </c>
      <c r="F80" s="27" t="s">
        <v>90</v>
      </c>
    </row>
    <row r="81" spans="1:6" x14ac:dyDescent="0.25">
      <c r="A81" s="18">
        <v>2004656</v>
      </c>
      <c r="B81" s="18" t="s">
        <v>21</v>
      </c>
      <c r="C81" s="18" t="s">
        <v>34</v>
      </c>
      <c r="D81" s="20" t="s">
        <v>80</v>
      </c>
      <c r="E81" s="11">
        <v>4.49</v>
      </c>
      <c r="F81" s="27" t="s">
        <v>90</v>
      </c>
    </row>
    <row r="82" spans="1:6" x14ac:dyDescent="0.25">
      <c r="A82" s="18">
        <v>2004667</v>
      </c>
      <c r="B82" s="18" t="s">
        <v>22</v>
      </c>
      <c r="C82" s="18" t="s">
        <v>34</v>
      </c>
      <c r="D82" s="20" t="s">
        <v>80</v>
      </c>
      <c r="E82" s="8">
        <v>4.74</v>
      </c>
      <c r="F82" s="27" t="s">
        <v>95</v>
      </c>
    </row>
    <row r="83" spans="1:6" x14ac:dyDescent="0.25">
      <c r="A83" s="18">
        <v>2005118</v>
      </c>
      <c r="B83" s="18" t="s">
        <v>23</v>
      </c>
      <c r="C83" s="18" t="s">
        <v>34</v>
      </c>
      <c r="D83" s="20" t="s">
        <v>80</v>
      </c>
      <c r="E83" s="8">
        <v>2.93</v>
      </c>
      <c r="F83" s="27" t="s">
        <v>95</v>
      </c>
    </row>
    <row r="84" spans="1:6" x14ac:dyDescent="0.25">
      <c r="A84" s="18">
        <v>2005122</v>
      </c>
      <c r="B84" s="18" t="s">
        <v>24</v>
      </c>
      <c r="C84" s="18" t="s">
        <v>34</v>
      </c>
      <c r="D84" s="20" t="s">
        <v>80</v>
      </c>
      <c r="E84" s="11">
        <v>3.99</v>
      </c>
      <c r="F84" s="27" t="s">
        <v>90</v>
      </c>
    </row>
    <row r="85" spans="1:6" x14ac:dyDescent="0.25">
      <c r="A85" s="18">
        <v>2005127</v>
      </c>
      <c r="B85" s="18" t="s">
        <v>25</v>
      </c>
      <c r="C85" s="18" t="s">
        <v>34</v>
      </c>
      <c r="D85" s="20" t="s">
        <v>80</v>
      </c>
      <c r="E85" s="11">
        <v>3.29</v>
      </c>
      <c r="F85" s="27" t="s">
        <v>90</v>
      </c>
    </row>
    <row r="86" spans="1:6" x14ac:dyDescent="0.25">
      <c r="A86" s="18">
        <v>2005131</v>
      </c>
      <c r="B86" s="18" t="s">
        <v>26</v>
      </c>
      <c r="C86" s="18" t="s">
        <v>34</v>
      </c>
      <c r="D86" s="20" t="s">
        <v>80</v>
      </c>
      <c r="E86" s="11">
        <v>3.19</v>
      </c>
      <c r="F86" s="27" t="s">
        <v>90</v>
      </c>
    </row>
    <row r="87" spans="1:6" x14ac:dyDescent="0.25">
      <c r="A87" s="18">
        <v>2005256</v>
      </c>
      <c r="B87" s="18" t="s">
        <v>27</v>
      </c>
      <c r="C87" s="18" t="s">
        <v>34</v>
      </c>
      <c r="D87" s="20" t="s">
        <v>80</v>
      </c>
      <c r="E87" s="8">
        <v>3.67</v>
      </c>
      <c r="F87" s="27" t="s">
        <v>95</v>
      </c>
    </row>
    <row r="88" spans="1:6" x14ac:dyDescent="0.25">
      <c r="A88" s="18">
        <v>2021675</v>
      </c>
      <c r="B88" s="18" t="s">
        <v>28</v>
      </c>
      <c r="C88" s="18" t="s">
        <v>34</v>
      </c>
      <c r="D88" s="20" t="s">
        <v>80</v>
      </c>
      <c r="E88" s="8">
        <v>9.0299999999999994</v>
      </c>
      <c r="F88" s="27" t="s">
        <v>95</v>
      </c>
    </row>
    <row r="89" spans="1:6" x14ac:dyDescent="0.25">
      <c r="A89" s="18">
        <v>2005597</v>
      </c>
      <c r="B89" s="18" t="s">
        <v>29</v>
      </c>
      <c r="C89" s="18" t="s">
        <v>34</v>
      </c>
      <c r="D89" s="20" t="s">
        <v>80</v>
      </c>
      <c r="E89" s="11">
        <v>8.69</v>
      </c>
      <c r="F89" s="27" t="s">
        <v>90</v>
      </c>
    </row>
    <row r="90" spans="1:6" x14ac:dyDescent="0.25">
      <c r="A90" s="18">
        <v>2005599</v>
      </c>
      <c r="B90" s="18" t="s">
        <v>30</v>
      </c>
      <c r="C90" s="18" t="s">
        <v>34</v>
      </c>
      <c r="D90" s="20" t="s">
        <v>80</v>
      </c>
      <c r="E90" s="11">
        <v>7.89</v>
      </c>
      <c r="F90" s="27" t="s">
        <v>90</v>
      </c>
    </row>
    <row r="91" spans="1:6" x14ac:dyDescent="0.25">
      <c r="A91" s="18">
        <v>250090</v>
      </c>
      <c r="B91" s="18" t="s">
        <v>31</v>
      </c>
      <c r="C91" s="18" t="s">
        <v>34</v>
      </c>
      <c r="D91" s="20" t="s">
        <v>80</v>
      </c>
      <c r="E91" s="11">
        <v>12.19</v>
      </c>
      <c r="F91" s="27" t="s">
        <v>90</v>
      </c>
    </row>
    <row r="92" spans="1:6" x14ac:dyDescent="0.25">
      <c r="A92" s="18">
        <v>2007406</v>
      </c>
      <c r="B92" s="18" t="s">
        <v>32</v>
      </c>
      <c r="C92" s="18" t="s">
        <v>34</v>
      </c>
      <c r="D92" s="20" t="s">
        <v>80</v>
      </c>
      <c r="E92" s="8">
        <v>1.1299999999999999</v>
      </c>
      <c r="F92" s="27" t="s">
        <v>95</v>
      </c>
    </row>
    <row r="93" spans="1:6" x14ac:dyDescent="0.25">
      <c r="A93" s="18">
        <v>250115</v>
      </c>
      <c r="B93" s="18" t="s">
        <v>47</v>
      </c>
      <c r="C93" s="18" t="s">
        <v>48</v>
      </c>
      <c r="D93" s="20" t="s">
        <v>80</v>
      </c>
      <c r="E93" s="11">
        <v>48.99</v>
      </c>
      <c r="F93" s="27" t="s">
        <v>90</v>
      </c>
    </row>
    <row r="94" spans="1:6" x14ac:dyDescent="0.25">
      <c r="A94" s="18">
        <v>2003559</v>
      </c>
      <c r="B94" s="18" t="s">
        <v>49</v>
      </c>
      <c r="C94" s="18" t="s">
        <v>48</v>
      </c>
      <c r="D94" s="20" t="s">
        <v>80</v>
      </c>
      <c r="E94" s="8">
        <v>38.729999999999997</v>
      </c>
      <c r="F94" s="27" t="s">
        <v>95</v>
      </c>
    </row>
    <row r="95" spans="1:6" x14ac:dyDescent="0.25">
      <c r="A95" s="18">
        <v>253041</v>
      </c>
      <c r="B95" s="18" t="s">
        <v>50</v>
      </c>
      <c r="C95" s="18" t="s">
        <v>48</v>
      </c>
      <c r="D95" s="20" t="s">
        <v>80</v>
      </c>
      <c r="E95" s="8">
        <v>12.79</v>
      </c>
      <c r="F95" s="27" t="s">
        <v>95</v>
      </c>
    </row>
    <row r="96" spans="1:6" x14ac:dyDescent="0.25">
      <c r="A96" s="18">
        <v>250639</v>
      </c>
      <c r="B96" s="18" t="s">
        <v>51</v>
      </c>
      <c r="C96" s="18" t="s">
        <v>48</v>
      </c>
      <c r="D96" s="20" t="s">
        <v>80</v>
      </c>
      <c r="E96" s="11">
        <v>36.69</v>
      </c>
      <c r="F96" s="27" t="s">
        <v>90</v>
      </c>
    </row>
    <row r="97" spans="1:6" x14ac:dyDescent="0.25">
      <c r="A97" s="18">
        <v>2005652</v>
      </c>
      <c r="B97" s="18" t="s">
        <v>52</v>
      </c>
      <c r="C97" s="18" t="s">
        <v>48</v>
      </c>
      <c r="D97" s="20" t="s">
        <v>80</v>
      </c>
      <c r="E97" s="8">
        <v>16.95</v>
      </c>
      <c r="F97" s="27" t="s">
        <v>95</v>
      </c>
    </row>
    <row r="98" spans="1:6" x14ac:dyDescent="0.25">
      <c r="A98" s="18">
        <v>2005663</v>
      </c>
      <c r="B98" s="18" t="s">
        <v>53</v>
      </c>
      <c r="C98" s="18" t="s">
        <v>48</v>
      </c>
      <c r="D98" s="20" t="s">
        <v>80</v>
      </c>
      <c r="E98" s="8">
        <v>15.99</v>
      </c>
      <c r="F98" s="27" t="s">
        <v>95</v>
      </c>
    </row>
    <row r="99" spans="1:6" x14ac:dyDescent="0.25">
      <c r="A99" s="18">
        <v>250048</v>
      </c>
      <c r="B99" s="18" t="s">
        <v>54</v>
      </c>
      <c r="C99" s="18" t="s">
        <v>48</v>
      </c>
      <c r="D99" s="20" t="s">
        <v>80</v>
      </c>
      <c r="E99" s="11">
        <v>41.99</v>
      </c>
      <c r="F99" s="27" t="s">
        <v>90</v>
      </c>
    </row>
    <row r="100" spans="1:6" x14ac:dyDescent="0.25">
      <c r="A100" s="18">
        <v>250868</v>
      </c>
      <c r="B100" s="18" t="s">
        <v>55</v>
      </c>
      <c r="C100" s="18" t="s">
        <v>48</v>
      </c>
      <c r="D100" s="20" t="s">
        <v>80</v>
      </c>
      <c r="E100" s="11">
        <v>42.39</v>
      </c>
      <c r="F100" s="27" t="s">
        <v>90</v>
      </c>
    </row>
    <row r="101" spans="1:6" x14ac:dyDescent="0.25">
      <c r="A101" s="18">
        <v>2000654</v>
      </c>
      <c r="B101" s="18" t="s">
        <v>56</v>
      </c>
      <c r="C101" s="18" t="s">
        <v>57</v>
      </c>
      <c r="D101" s="20" t="s">
        <v>80</v>
      </c>
      <c r="E101" s="11">
        <v>1.79</v>
      </c>
      <c r="F101" s="27" t="s">
        <v>90</v>
      </c>
    </row>
    <row r="102" spans="1:6" x14ac:dyDescent="0.25">
      <c r="A102" s="18">
        <v>2000660</v>
      </c>
      <c r="B102" s="18" t="s">
        <v>58</v>
      </c>
      <c r="C102" s="18" t="s">
        <v>57</v>
      </c>
      <c r="D102" s="20" t="s">
        <v>80</v>
      </c>
      <c r="E102" s="11">
        <v>2.09</v>
      </c>
      <c r="F102" s="27" t="s">
        <v>90</v>
      </c>
    </row>
    <row r="103" spans="1:6" x14ac:dyDescent="0.25">
      <c r="A103" s="18">
        <v>2009656</v>
      </c>
      <c r="B103" s="18" t="s">
        <v>59</v>
      </c>
      <c r="C103" s="18" t="s">
        <v>57</v>
      </c>
      <c r="D103" s="20" t="s">
        <v>80</v>
      </c>
      <c r="E103" s="11">
        <v>3.19</v>
      </c>
      <c r="F103" s="27" t="s">
        <v>90</v>
      </c>
    </row>
    <row r="104" spans="1:6" x14ac:dyDescent="0.25">
      <c r="A104" s="18">
        <v>2009927</v>
      </c>
      <c r="B104" s="18" t="s">
        <v>60</v>
      </c>
      <c r="C104" s="18" t="s">
        <v>57</v>
      </c>
      <c r="D104" s="20" t="s">
        <v>80</v>
      </c>
      <c r="E104" s="8">
        <v>2.36</v>
      </c>
      <c r="F104" s="27" t="s">
        <v>95</v>
      </c>
    </row>
    <row r="105" spans="1:6" x14ac:dyDescent="0.25">
      <c r="A105" s="18">
        <v>2009936</v>
      </c>
      <c r="B105" s="18" t="s">
        <v>61</v>
      </c>
      <c r="C105" s="18" t="s">
        <v>57</v>
      </c>
      <c r="D105" s="20" t="s">
        <v>80</v>
      </c>
      <c r="E105" s="8">
        <v>3.25</v>
      </c>
      <c r="F105" s="27" t="s">
        <v>95</v>
      </c>
    </row>
    <row r="106" spans="1:6" x14ac:dyDescent="0.25">
      <c r="A106" s="18">
        <v>2010761</v>
      </c>
      <c r="B106" s="18" t="s">
        <v>62</v>
      </c>
      <c r="C106" s="18" t="s">
        <v>57</v>
      </c>
      <c r="D106" s="20" t="s">
        <v>80</v>
      </c>
      <c r="E106" s="8">
        <v>2.29</v>
      </c>
      <c r="F106" s="27" t="s">
        <v>95</v>
      </c>
    </row>
    <row r="107" spans="1:6" x14ac:dyDescent="0.25">
      <c r="A107" s="18">
        <v>2011753</v>
      </c>
      <c r="B107" s="18" t="s">
        <v>63</v>
      </c>
      <c r="C107" s="18" t="s">
        <v>57</v>
      </c>
      <c r="D107" s="20" t="s">
        <v>80</v>
      </c>
      <c r="E107" s="8">
        <v>12.19</v>
      </c>
      <c r="F107" s="27" t="s">
        <v>95</v>
      </c>
    </row>
    <row r="108" spans="1:6" x14ac:dyDescent="0.25">
      <c r="A108" s="18">
        <v>2016300</v>
      </c>
      <c r="B108" s="18" t="s">
        <v>64</v>
      </c>
      <c r="C108" s="18" t="s">
        <v>57</v>
      </c>
      <c r="D108" s="20" t="s">
        <v>80</v>
      </c>
      <c r="E108" s="11">
        <v>1.89</v>
      </c>
      <c r="F108" s="27" t="s">
        <v>90</v>
      </c>
    </row>
    <row r="109" spans="1:6" x14ac:dyDescent="0.25">
      <c r="A109" s="18">
        <v>251202</v>
      </c>
      <c r="B109" s="18" t="s">
        <v>65</v>
      </c>
      <c r="C109" s="18" t="s">
        <v>66</v>
      </c>
      <c r="D109" s="20" t="s">
        <v>80</v>
      </c>
      <c r="E109" s="11">
        <v>1.39</v>
      </c>
      <c r="F109" s="27" t="s">
        <v>90</v>
      </c>
    </row>
    <row r="110" spans="1:6" x14ac:dyDescent="0.25">
      <c r="A110" s="18">
        <v>253827</v>
      </c>
      <c r="B110" s="18" t="s">
        <v>67</v>
      </c>
      <c r="C110" s="18" t="s">
        <v>66</v>
      </c>
      <c r="D110" s="20" t="s">
        <v>80</v>
      </c>
      <c r="E110" s="11">
        <v>3.59</v>
      </c>
      <c r="F110" s="27" t="s">
        <v>90</v>
      </c>
    </row>
    <row r="111" spans="1:6" x14ac:dyDescent="0.25">
      <c r="A111" s="18">
        <v>250007</v>
      </c>
      <c r="B111" s="18" t="s">
        <v>68</v>
      </c>
      <c r="C111" s="18" t="s">
        <v>66</v>
      </c>
      <c r="D111" s="20" t="s">
        <v>80</v>
      </c>
      <c r="E111" s="11">
        <v>3.49</v>
      </c>
      <c r="F111" s="27" t="s">
        <v>90</v>
      </c>
    </row>
    <row r="112" spans="1:6" x14ac:dyDescent="0.25">
      <c r="A112" s="18">
        <v>250005</v>
      </c>
      <c r="B112" s="18" t="s">
        <v>69</v>
      </c>
      <c r="C112" s="18" t="s">
        <v>66</v>
      </c>
      <c r="D112" s="20" t="s">
        <v>80</v>
      </c>
      <c r="E112" s="11">
        <v>5.49</v>
      </c>
      <c r="F112" s="27" t="s">
        <v>90</v>
      </c>
    </row>
    <row r="113" spans="1:6" x14ac:dyDescent="0.25">
      <c r="A113" s="18">
        <v>250004</v>
      </c>
      <c r="B113" s="18" t="s">
        <v>70</v>
      </c>
      <c r="C113" s="18" t="s">
        <v>66</v>
      </c>
      <c r="D113" s="20" t="s">
        <v>80</v>
      </c>
      <c r="E113" s="11">
        <v>2.99</v>
      </c>
      <c r="F113" s="27" t="s">
        <v>90</v>
      </c>
    </row>
    <row r="114" spans="1:6" x14ac:dyDescent="0.25">
      <c r="A114" s="18">
        <v>251277</v>
      </c>
      <c r="B114" s="18" t="s">
        <v>71</v>
      </c>
      <c r="C114" s="18" t="s">
        <v>66</v>
      </c>
      <c r="D114" s="20" t="s">
        <v>80</v>
      </c>
      <c r="E114" s="11">
        <v>1.49</v>
      </c>
      <c r="F114" s="27" t="s">
        <v>90</v>
      </c>
    </row>
    <row r="115" spans="1:6" x14ac:dyDescent="0.25">
      <c r="A115" s="18">
        <v>250015</v>
      </c>
      <c r="B115" s="18" t="s">
        <v>72</v>
      </c>
      <c r="C115" s="18" t="s">
        <v>66</v>
      </c>
      <c r="D115" s="20" t="s">
        <v>80</v>
      </c>
      <c r="E115" s="11">
        <v>2.19</v>
      </c>
      <c r="F115" s="27" t="s">
        <v>90</v>
      </c>
    </row>
    <row r="116" spans="1:6" x14ac:dyDescent="0.25">
      <c r="A116" s="18">
        <v>251292</v>
      </c>
      <c r="B116" s="18" t="s">
        <v>73</v>
      </c>
      <c r="C116" s="18" t="s">
        <v>66</v>
      </c>
      <c r="D116" s="20" t="s">
        <v>80</v>
      </c>
      <c r="E116" s="11">
        <v>1.39</v>
      </c>
      <c r="F116" s="27" t="s">
        <v>90</v>
      </c>
    </row>
    <row r="117" spans="1:6" x14ac:dyDescent="0.25">
      <c r="A117" s="18">
        <v>250017</v>
      </c>
      <c r="B117" s="18" t="s">
        <v>74</v>
      </c>
      <c r="C117" s="18" t="s">
        <v>66</v>
      </c>
      <c r="D117" s="20" t="s">
        <v>80</v>
      </c>
      <c r="E117" s="11">
        <v>2.59</v>
      </c>
      <c r="F117" s="27" t="s">
        <v>90</v>
      </c>
    </row>
    <row r="118" spans="1:6" x14ac:dyDescent="0.25">
      <c r="A118" s="18">
        <v>250001</v>
      </c>
      <c r="B118" s="18" t="s">
        <v>75</v>
      </c>
      <c r="C118" s="18" t="s">
        <v>66</v>
      </c>
      <c r="D118" s="20" t="s">
        <v>80</v>
      </c>
      <c r="E118" s="11">
        <v>3.89</v>
      </c>
      <c r="F118" s="27" t="s">
        <v>90</v>
      </c>
    </row>
    <row r="119" spans="1:6" x14ac:dyDescent="0.25">
      <c r="A119" s="18">
        <v>250006</v>
      </c>
      <c r="B119" s="18" t="s">
        <v>76</v>
      </c>
      <c r="C119" s="18" t="s">
        <v>66</v>
      </c>
      <c r="D119" s="20" t="s">
        <v>80</v>
      </c>
      <c r="E119" s="11">
        <v>2.99</v>
      </c>
      <c r="F119" s="27" t="s">
        <v>90</v>
      </c>
    </row>
    <row r="120" spans="1:6" x14ac:dyDescent="0.25">
      <c r="A120" s="18">
        <v>250023</v>
      </c>
      <c r="B120" s="18" t="s">
        <v>77</v>
      </c>
      <c r="C120" s="18" t="s">
        <v>66</v>
      </c>
      <c r="D120" s="20" t="s">
        <v>80</v>
      </c>
      <c r="E120" s="11">
        <v>7.19</v>
      </c>
      <c r="F120" s="27" t="s">
        <v>90</v>
      </c>
    </row>
    <row r="121" spans="1:6" x14ac:dyDescent="0.25">
      <c r="A121" s="20">
        <v>250008</v>
      </c>
      <c r="B121" s="20" t="s">
        <v>78</v>
      </c>
      <c r="C121" s="20" t="s">
        <v>66</v>
      </c>
      <c r="D121" s="20" t="s">
        <v>80</v>
      </c>
      <c r="E121" s="11">
        <v>7.69</v>
      </c>
      <c r="F121" s="27" t="s">
        <v>90</v>
      </c>
    </row>
    <row r="122" spans="1:6" x14ac:dyDescent="0.25">
      <c r="A122" s="18">
        <v>2017983</v>
      </c>
      <c r="B122" s="18" t="s">
        <v>2</v>
      </c>
      <c r="C122" s="18" t="s">
        <v>34</v>
      </c>
      <c r="D122" s="20" t="s">
        <v>85</v>
      </c>
      <c r="E122" s="11">
        <v>3.69</v>
      </c>
      <c r="F122" s="28" t="s">
        <v>90</v>
      </c>
    </row>
    <row r="123" spans="1:6" x14ac:dyDescent="0.25">
      <c r="A123" s="18">
        <v>2000447</v>
      </c>
      <c r="B123" s="18" t="s">
        <v>3</v>
      </c>
      <c r="C123" s="18" t="s">
        <v>34</v>
      </c>
      <c r="D123" s="20" t="s">
        <v>85</v>
      </c>
      <c r="E123" s="9">
        <v>4.13</v>
      </c>
      <c r="F123" s="27" t="s">
        <v>95</v>
      </c>
    </row>
    <row r="124" spans="1:6" x14ac:dyDescent="0.25">
      <c r="A124" s="18">
        <v>2000451</v>
      </c>
      <c r="B124" s="18" t="s">
        <v>4</v>
      </c>
      <c r="C124" s="18" t="s">
        <v>34</v>
      </c>
      <c r="D124" s="20" t="s">
        <v>85</v>
      </c>
      <c r="E124" s="11">
        <v>3.69</v>
      </c>
      <c r="F124" s="27" t="s">
        <v>90</v>
      </c>
    </row>
    <row r="125" spans="1:6" x14ac:dyDescent="0.25">
      <c r="A125" s="18">
        <v>2000938</v>
      </c>
      <c r="B125" s="18" t="s">
        <v>5</v>
      </c>
      <c r="C125" s="18" t="s">
        <v>34</v>
      </c>
      <c r="D125" s="20" t="s">
        <v>85</v>
      </c>
      <c r="E125" s="9">
        <v>4.82</v>
      </c>
      <c r="F125" s="27" t="s">
        <v>95</v>
      </c>
    </row>
    <row r="126" spans="1:6" x14ac:dyDescent="0.25">
      <c r="A126" s="18">
        <v>2000950</v>
      </c>
      <c r="B126" s="18" t="s">
        <v>6</v>
      </c>
      <c r="C126" s="18" t="s">
        <v>34</v>
      </c>
      <c r="D126" s="20" t="s">
        <v>85</v>
      </c>
      <c r="E126" s="11">
        <v>4.8899999999999997</v>
      </c>
      <c r="F126" s="27" t="s">
        <v>90</v>
      </c>
    </row>
    <row r="127" spans="1:6" x14ac:dyDescent="0.25">
      <c r="A127" s="18">
        <v>2008723</v>
      </c>
      <c r="B127" s="18" t="s">
        <v>7</v>
      </c>
      <c r="C127" s="18" t="s">
        <v>34</v>
      </c>
      <c r="D127" s="20" t="s">
        <v>85</v>
      </c>
      <c r="E127" s="11">
        <v>5.29</v>
      </c>
      <c r="F127" s="27" t="s">
        <v>90</v>
      </c>
    </row>
    <row r="128" spans="1:6" x14ac:dyDescent="0.25">
      <c r="A128" s="18">
        <v>2001383</v>
      </c>
      <c r="B128" s="18" t="s">
        <v>8</v>
      </c>
      <c r="C128" s="18" t="s">
        <v>34</v>
      </c>
      <c r="D128" s="20" t="s">
        <v>85</v>
      </c>
      <c r="E128" s="11">
        <v>4.99</v>
      </c>
      <c r="F128" s="27" t="s">
        <v>90</v>
      </c>
    </row>
    <row r="129" spans="1:6" x14ac:dyDescent="0.25">
      <c r="A129" s="18">
        <v>2008772</v>
      </c>
      <c r="B129" s="18" t="s">
        <v>9</v>
      </c>
      <c r="C129" s="18" t="s">
        <v>34</v>
      </c>
      <c r="D129" s="20" t="s">
        <v>85</v>
      </c>
      <c r="E129" s="9">
        <v>6.05</v>
      </c>
      <c r="F129" s="27" t="s">
        <v>95</v>
      </c>
    </row>
    <row r="130" spans="1:6" x14ac:dyDescent="0.25">
      <c r="A130" s="18">
        <v>2008780</v>
      </c>
      <c r="B130" s="18" t="s">
        <v>10</v>
      </c>
      <c r="C130" s="18" t="s">
        <v>34</v>
      </c>
      <c r="D130" s="20" t="s">
        <v>85</v>
      </c>
      <c r="E130" s="11">
        <v>5.89</v>
      </c>
      <c r="F130" s="27" t="s">
        <v>90</v>
      </c>
    </row>
    <row r="131" spans="1:6" x14ac:dyDescent="0.25">
      <c r="A131" s="18">
        <v>2009109</v>
      </c>
      <c r="B131" s="18" t="s">
        <v>11</v>
      </c>
      <c r="C131" s="18" t="s">
        <v>34</v>
      </c>
      <c r="D131" s="20" t="s">
        <v>85</v>
      </c>
      <c r="E131" s="11">
        <v>6.29</v>
      </c>
      <c r="F131" s="27" t="s">
        <v>90</v>
      </c>
    </row>
    <row r="132" spans="1:6" x14ac:dyDescent="0.25">
      <c r="A132" s="18">
        <v>2009115</v>
      </c>
      <c r="B132" s="18" t="s">
        <v>12</v>
      </c>
      <c r="C132" s="18" t="s">
        <v>34</v>
      </c>
      <c r="D132" s="20" t="s">
        <v>85</v>
      </c>
      <c r="E132" s="9">
        <v>6.2</v>
      </c>
      <c r="F132" s="27" t="s">
        <v>95</v>
      </c>
    </row>
    <row r="133" spans="1:6" x14ac:dyDescent="0.25">
      <c r="A133" s="18">
        <v>2010226</v>
      </c>
      <c r="B133" s="18" t="s">
        <v>13</v>
      </c>
      <c r="C133" s="18" t="s">
        <v>34</v>
      </c>
      <c r="D133" s="20" t="s">
        <v>85</v>
      </c>
      <c r="E133" s="11">
        <v>4.1900000000000004</v>
      </c>
      <c r="F133" s="27" t="s">
        <v>90</v>
      </c>
    </row>
    <row r="134" spans="1:6" x14ac:dyDescent="0.25">
      <c r="A134" s="18">
        <v>2010228</v>
      </c>
      <c r="B134" s="18" t="s">
        <v>14</v>
      </c>
      <c r="C134" s="18" t="s">
        <v>34</v>
      </c>
      <c r="D134" s="20" t="s">
        <v>85</v>
      </c>
      <c r="E134" s="9">
        <v>7.24</v>
      </c>
      <c r="F134" s="27" t="s">
        <v>95</v>
      </c>
    </row>
    <row r="135" spans="1:6" x14ac:dyDescent="0.25">
      <c r="A135" s="18">
        <v>2003455</v>
      </c>
      <c r="B135" s="18" t="s">
        <v>15</v>
      </c>
      <c r="C135" s="18" t="s">
        <v>34</v>
      </c>
      <c r="D135" s="20" t="s">
        <v>85</v>
      </c>
      <c r="E135" s="9">
        <v>8.19</v>
      </c>
      <c r="F135" s="27" t="s">
        <v>95</v>
      </c>
    </row>
    <row r="136" spans="1:6" x14ac:dyDescent="0.25">
      <c r="A136" s="18">
        <v>2003461</v>
      </c>
      <c r="B136" s="18" t="s">
        <v>16</v>
      </c>
      <c r="C136" s="18" t="s">
        <v>34</v>
      </c>
      <c r="D136" s="20" t="s">
        <v>85</v>
      </c>
      <c r="E136" s="9">
        <v>8.43</v>
      </c>
      <c r="F136" s="27" t="s">
        <v>95</v>
      </c>
    </row>
    <row r="137" spans="1:6" x14ac:dyDescent="0.25">
      <c r="A137" s="18">
        <v>2003466</v>
      </c>
      <c r="B137" s="18" t="s">
        <v>17</v>
      </c>
      <c r="C137" s="18" t="s">
        <v>34</v>
      </c>
      <c r="D137" s="20" t="s">
        <v>85</v>
      </c>
      <c r="E137" s="8">
        <v>8.77</v>
      </c>
      <c r="F137" s="27" t="s">
        <v>95</v>
      </c>
    </row>
    <row r="138" spans="1:6" x14ac:dyDescent="0.25">
      <c r="A138" s="18">
        <v>2003467</v>
      </c>
      <c r="B138" s="18" t="s">
        <v>18</v>
      </c>
      <c r="C138" s="18" t="s">
        <v>34</v>
      </c>
      <c r="D138" s="20" t="s">
        <v>85</v>
      </c>
      <c r="E138" s="11">
        <v>8.39</v>
      </c>
      <c r="F138" s="27" t="s">
        <v>90</v>
      </c>
    </row>
    <row r="139" spans="1:6" x14ac:dyDescent="0.25">
      <c r="A139" s="18">
        <v>2003706</v>
      </c>
      <c r="B139" s="18" t="s">
        <v>19</v>
      </c>
      <c r="C139" s="18" t="s">
        <v>34</v>
      </c>
      <c r="D139" s="20" t="s">
        <v>85</v>
      </c>
      <c r="E139" s="8">
        <v>2.04</v>
      </c>
      <c r="F139" s="27" t="s">
        <v>95</v>
      </c>
    </row>
    <row r="140" spans="1:6" x14ac:dyDescent="0.25">
      <c r="A140" s="18">
        <v>2003708</v>
      </c>
      <c r="B140" s="18" t="s">
        <v>20</v>
      </c>
      <c r="C140" s="18" t="s">
        <v>34</v>
      </c>
      <c r="D140" s="20" t="s">
        <v>85</v>
      </c>
      <c r="E140" s="11">
        <v>1.99</v>
      </c>
      <c r="F140" s="27" t="s">
        <v>90</v>
      </c>
    </row>
    <row r="141" spans="1:6" x14ac:dyDescent="0.25">
      <c r="A141" s="18">
        <v>2004656</v>
      </c>
      <c r="B141" s="18" t="s">
        <v>21</v>
      </c>
      <c r="C141" s="18" t="s">
        <v>34</v>
      </c>
      <c r="D141" s="20" t="s">
        <v>85</v>
      </c>
      <c r="E141" s="11">
        <v>4.6900000000000004</v>
      </c>
      <c r="F141" s="27" t="s">
        <v>90</v>
      </c>
    </row>
    <row r="142" spans="1:6" x14ac:dyDescent="0.25">
      <c r="A142" s="18">
        <v>2004667</v>
      </c>
      <c r="B142" s="18" t="s">
        <v>22</v>
      </c>
      <c r="C142" s="18" t="s">
        <v>34</v>
      </c>
      <c r="D142" s="20" t="s">
        <v>85</v>
      </c>
      <c r="E142" s="11">
        <v>4.6500000000000004</v>
      </c>
      <c r="F142" s="27" t="s">
        <v>90</v>
      </c>
    </row>
    <row r="143" spans="1:6" x14ac:dyDescent="0.25">
      <c r="A143" s="18">
        <v>2005118</v>
      </c>
      <c r="B143" s="18" t="s">
        <v>23</v>
      </c>
      <c r="C143" s="18" t="s">
        <v>34</v>
      </c>
      <c r="D143" s="20" t="s">
        <v>85</v>
      </c>
      <c r="E143" s="11">
        <v>2.98</v>
      </c>
      <c r="F143" s="27" t="s">
        <v>90</v>
      </c>
    </row>
    <row r="144" spans="1:6" x14ac:dyDescent="0.25">
      <c r="A144" s="18">
        <v>2005122</v>
      </c>
      <c r="B144" s="18" t="s">
        <v>24</v>
      </c>
      <c r="C144" s="18" t="s">
        <v>34</v>
      </c>
      <c r="D144" s="20" t="s">
        <v>85</v>
      </c>
      <c r="E144" s="11">
        <v>3.59</v>
      </c>
      <c r="F144" s="27" t="s">
        <v>90</v>
      </c>
    </row>
    <row r="145" spans="1:6" x14ac:dyDescent="0.25">
      <c r="A145" s="18">
        <v>2005127</v>
      </c>
      <c r="B145" s="18" t="s">
        <v>25</v>
      </c>
      <c r="C145" s="18" t="s">
        <v>34</v>
      </c>
      <c r="D145" s="20" t="s">
        <v>85</v>
      </c>
      <c r="E145" s="11">
        <v>2.79</v>
      </c>
      <c r="F145" s="27" t="s">
        <v>90</v>
      </c>
    </row>
    <row r="146" spans="1:6" x14ac:dyDescent="0.25">
      <c r="A146" s="18">
        <v>2005131</v>
      </c>
      <c r="B146" s="18" t="s">
        <v>26</v>
      </c>
      <c r="C146" s="18" t="s">
        <v>34</v>
      </c>
      <c r="D146" s="20" t="s">
        <v>85</v>
      </c>
      <c r="E146" s="11">
        <v>2.79</v>
      </c>
      <c r="F146" s="27" t="s">
        <v>90</v>
      </c>
    </row>
    <row r="147" spans="1:6" x14ac:dyDescent="0.25">
      <c r="A147" s="18">
        <v>2005256</v>
      </c>
      <c r="B147" s="18" t="s">
        <v>27</v>
      </c>
      <c r="C147" s="18" t="s">
        <v>34</v>
      </c>
      <c r="D147" s="20" t="s">
        <v>85</v>
      </c>
      <c r="E147" s="11">
        <v>4.49</v>
      </c>
      <c r="F147" s="27" t="s">
        <v>90</v>
      </c>
    </row>
    <row r="148" spans="1:6" x14ac:dyDescent="0.25">
      <c r="A148" s="18">
        <v>2021675</v>
      </c>
      <c r="B148" s="18" t="s">
        <v>28</v>
      </c>
      <c r="C148" s="18" t="s">
        <v>34</v>
      </c>
      <c r="D148" s="20" t="s">
        <v>85</v>
      </c>
      <c r="E148" s="8">
        <v>9.0299999999999994</v>
      </c>
      <c r="F148" s="27" t="s">
        <v>95</v>
      </c>
    </row>
    <row r="149" spans="1:6" x14ac:dyDescent="0.25">
      <c r="A149" s="18">
        <v>2005597</v>
      </c>
      <c r="B149" s="18" t="s">
        <v>29</v>
      </c>
      <c r="C149" s="18" t="s">
        <v>34</v>
      </c>
      <c r="D149" s="20" t="s">
        <v>85</v>
      </c>
      <c r="E149" s="11">
        <v>14.99</v>
      </c>
      <c r="F149" s="27" t="s">
        <v>90</v>
      </c>
    </row>
    <row r="150" spans="1:6" x14ac:dyDescent="0.25">
      <c r="A150" s="18">
        <v>2005599</v>
      </c>
      <c r="B150" s="18" t="s">
        <v>30</v>
      </c>
      <c r="C150" s="18" t="s">
        <v>34</v>
      </c>
      <c r="D150" s="20" t="s">
        <v>85</v>
      </c>
      <c r="E150" s="11">
        <v>7.99</v>
      </c>
      <c r="F150" s="27" t="s">
        <v>90</v>
      </c>
    </row>
    <row r="151" spans="1:6" x14ac:dyDescent="0.25">
      <c r="A151" s="18">
        <v>250090</v>
      </c>
      <c r="B151" s="18" t="s">
        <v>31</v>
      </c>
      <c r="C151" s="18" t="s">
        <v>34</v>
      </c>
      <c r="D151" s="20" t="s">
        <v>85</v>
      </c>
      <c r="E151" s="11">
        <v>11.99</v>
      </c>
      <c r="F151" s="27" t="s">
        <v>90</v>
      </c>
    </row>
    <row r="152" spans="1:6" x14ac:dyDescent="0.25">
      <c r="A152" s="18">
        <v>2007406</v>
      </c>
      <c r="B152" s="18" t="s">
        <v>32</v>
      </c>
      <c r="C152" s="18" t="s">
        <v>34</v>
      </c>
      <c r="D152" s="20" t="s">
        <v>85</v>
      </c>
      <c r="E152" s="11">
        <v>1.19</v>
      </c>
      <c r="F152" s="27" t="s">
        <v>90</v>
      </c>
    </row>
    <row r="153" spans="1:6" x14ac:dyDescent="0.25">
      <c r="A153" s="18">
        <v>250115</v>
      </c>
      <c r="B153" s="18" t="s">
        <v>47</v>
      </c>
      <c r="C153" s="18" t="s">
        <v>48</v>
      </c>
      <c r="D153" s="20" t="s">
        <v>85</v>
      </c>
      <c r="E153" s="11">
        <v>49.9</v>
      </c>
      <c r="F153" s="27" t="s">
        <v>90</v>
      </c>
    </row>
    <row r="154" spans="1:6" x14ac:dyDescent="0.25">
      <c r="A154" s="18">
        <v>2003559</v>
      </c>
      <c r="B154" s="18" t="s">
        <v>49</v>
      </c>
      <c r="C154" s="18" t="s">
        <v>48</v>
      </c>
      <c r="D154" s="20" t="s">
        <v>85</v>
      </c>
      <c r="E154" s="11">
        <v>43.9</v>
      </c>
      <c r="F154" s="27" t="s">
        <v>90</v>
      </c>
    </row>
    <row r="155" spans="1:6" x14ac:dyDescent="0.25">
      <c r="A155" s="18">
        <v>253041</v>
      </c>
      <c r="B155" s="18" t="s">
        <v>50</v>
      </c>
      <c r="C155" s="18" t="s">
        <v>48</v>
      </c>
      <c r="D155" s="20" t="s">
        <v>85</v>
      </c>
      <c r="E155" s="8">
        <v>12.79</v>
      </c>
      <c r="F155" s="27" t="s">
        <v>95</v>
      </c>
    </row>
    <row r="156" spans="1:6" x14ac:dyDescent="0.25">
      <c r="A156" s="18">
        <v>250639</v>
      </c>
      <c r="B156" s="18" t="s">
        <v>51</v>
      </c>
      <c r="C156" s="18" t="s">
        <v>48</v>
      </c>
      <c r="D156" s="20" t="s">
        <v>85</v>
      </c>
      <c r="E156" s="11">
        <v>39.9</v>
      </c>
      <c r="F156" s="27" t="s">
        <v>90</v>
      </c>
    </row>
    <row r="157" spans="1:6" x14ac:dyDescent="0.25">
      <c r="A157" s="18">
        <v>2005652</v>
      </c>
      <c r="B157" s="18" t="s">
        <v>52</v>
      </c>
      <c r="C157" s="18" t="s">
        <v>48</v>
      </c>
      <c r="D157" s="20" t="s">
        <v>85</v>
      </c>
      <c r="E157" s="11">
        <v>16.98</v>
      </c>
      <c r="F157" s="27" t="s">
        <v>90</v>
      </c>
    </row>
    <row r="158" spans="1:6" x14ac:dyDescent="0.25">
      <c r="A158" s="18">
        <v>2005663</v>
      </c>
      <c r="B158" s="18" t="s">
        <v>53</v>
      </c>
      <c r="C158" s="18" t="s">
        <v>48</v>
      </c>
      <c r="D158" s="20" t="s">
        <v>85</v>
      </c>
      <c r="E158" s="8">
        <v>15.99</v>
      </c>
      <c r="F158" s="27" t="s">
        <v>95</v>
      </c>
    </row>
    <row r="159" spans="1:6" x14ac:dyDescent="0.25">
      <c r="A159" s="18">
        <v>250048</v>
      </c>
      <c r="B159" s="18" t="s">
        <v>54</v>
      </c>
      <c r="C159" s="18" t="s">
        <v>48</v>
      </c>
      <c r="D159" s="20" t="s">
        <v>85</v>
      </c>
      <c r="E159" s="11">
        <v>36.99</v>
      </c>
      <c r="F159" s="27" t="s">
        <v>90</v>
      </c>
    </row>
    <row r="160" spans="1:6" x14ac:dyDescent="0.25">
      <c r="A160" s="18">
        <v>250868</v>
      </c>
      <c r="B160" s="18" t="s">
        <v>55</v>
      </c>
      <c r="C160" s="18" t="s">
        <v>48</v>
      </c>
      <c r="D160" s="20" t="s">
        <v>85</v>
      </c>
      <c r="E160" s="11">
        <v>39.99</v>
      </c>
      <c r="F160" s="27" t="s">
        <v>90</v>
      </c>
    </row>
    <row r="161" spans="1:6" x14ac:dyDescent="0.25">
      <c r="A161" s="18">
        <v>2000654</v>
      </c>
      <c r="B161" s="18" t="s">
        <v>56</v>
      </c>
      <c r="C161" s="18" t="s">
        <v>57</v>
      </c>
      <c r="D161" s="20" t="s">
        <v>85</v>
      </c>
      <c r="E161" s="8">
        <v>1.96</v>
      </c>
      <c r="F161" s="27" t="s">
        <v>95</v>
      </c>
    </row>
    <row r="162" spans="1:6" x14ac:dyDescent="0.25">
      <c r="A162" s="18">
        <v>2000660</v>
      </c>
      <c r="B162" s="18" t="s">
        <v>58</v>
      </c>
      <c r="C162" s="18" t="s">
        <v>57</v>
      </c>
      <c r="D162" s="20" t="s">
        <v>85</v>
      </c>
      <c r="E162" s="8">
        <v>2.09</v>
      </c>
      <c r="F162" s="27" t="s">
        <v>95</v>
      </c>
    </row>
    <row r="163" spans="1:6" x14ac:dyDescent="0.25">
      <c r="A163" s="18">
        <v>2009656</v>
      </c>
      <c r="B163" s="18" t="s">
        <v>59</v>
      </c>
      <c r="C163" s="18" t="s">
        <v>57</v>
      </c>
      <c r="D163" s="20" t="s">
        <v>85</v>
      </c>
      <c r="E163" s="11">
        <v>3.98</v>
      </c>
      <c r="F163" s="27" t="s">
        <v>90</v>
      </c>
    </row>
    <row r="164" spans="1:6" x14ac:dyDescent="0.25">
      <c r="A164" s="18">
        <v>2009927</v>
      </c>
      <c r="B164" s="18" t="s">
        <v>60</v>
      </c>
      <c r="C164" s="18" t="s">
        <v>57</v>
      </c>
      <c r="D164" s="20" t="s">
        <v>85</v>
      </c>
      <c r="E164" s="11">
        <v>2.29</v>
      </c>
      <c r="F164" s="27" t="s">
        <v>90</v>
      </c>
    </row>
    <row r="165" spans="1:6" x14ac:dyDescent="0.25">
      <c r="A165" s="18">
        <v>2009936</v>
      </c>
      <c r="B165" s="18" t="s">
        <v>61</v>
      </c>
      <c r="C165" s="18" t="s">
        <v>57</v>
      </c>
      <c r="D165" s="20" t="s">
        <v>85</v>
      </c>
      <c r="E165" s="11">
        <v>3.19</v>
      </c>
      <c r="F165" s="27" t="s">
        <v>90</v>
      </c>
    </row>
    <row r="166" spans="1:6" x14ac:dyDescent="0.25">
      <c r="A166" s="18">
        <v>2010761</v>
      </c>
      <c r="B166" s="18" t="s">
        <v>62</v>
      </c>
      <c r="C166" s="18" t="s">
        <v>57</v>
      </c>
      <c r="D166" s="20" t="s">
        <v>85</v>
      </c>
      <c r="E166" s="8">
        <v>2.29</v>
      </c>
      <c r="F166" s="27" t="s">
        <v>95</v>
      </c>
    </row>
    <row r="167" spans="1:6" x14ac:dyDescent="0.25">
      <c r="A167" s="18">
        <v>2011753</v>
      </c>
      <c r="B167" s="18" t="s">
        <v>63</v>
      </c>
      <c r="C167" s="18" t="s">
        <v>57</v>
      </c>
      <c r="D167" s="20" t="s">
        <v>85</v>
      </c>
      <c r="E167" s="11">
        <v>11.68</v>
      </c>
      <c r="F167" s="27" t="s">
        <v>90</v>
      </c>
    </row>
    <row r="168" spans="1:6" x14ac:dyDescent="0.25">
      <c r="A168" s="18">
        <v>2016300</v>
      </c>
      <c r="B168" s="18" t="s">
        <v>64</v>
      </c>
      <c r="C168" s="18" t="s">
        <v>57</v>
      </c>
      <c r="D168" s="20" t="s">
        <v>85</v>
      </c>
      <c r="E168" s="11">
        <v>1.98</v>
      </c>
      <c r="F168" s="27" t="s">
        <v>90</v>
      </c>
    </row>
    <row r="169" spans="1:6" x14ac:dyDescent="0.25">
      <c r="A169" s="18">
        <v>251202</v>
      </c>
      <c r="B169" s="18" t="s">
        <v>65</v>
      </c>
      <c r="C169" s="18" t="s">
        <v>66</v>
      </c>
      <c r="D169" s="20" t="s">
        <v>85</v>
      </c>
      <c r="E169" s="11">
        <v>2.4900000000000002</v>
      </c>
      <c r="F169" s="27" t="s">
        <v>90</v>
      </c>
    </row>
    <row r="170" spans="1:6" x14ac:dyDescent="0.25">
      <c r="A170" s="18">
        <v>253827</v>
      </c>
      <c r="B170" s="18" t="s">
        <v>67</v>
      </c>
      <c r="C170" s="18" t="s">
        <v>66</v>
      </c>
      <c r="D170" s="20" t="s">
        <v>85</v>
      </c>
      <c r="E170" s="11">
        <v>3.59</v>
      </c>
      <c r="F170" s="27" t="s">
        <v>90</v>
      </c>
    </row>
    <row r="171" spans="1:6" x14ac:dyDescent="0.25">
      <c r="A171" s="18">
        <v>250007</v>
      </c>
      <c r="B171" s="18" t="s">
        <v>68</v>
      </c>
      <c r="C171" s="18" t="s">
        <v>66</v>
      </c>
      <c r="D171" s="20" t="s">
        <v>85</v>
      </c>
      <c r="E171" s="11">
        <v>3.49</v>
      </c>
      <c r="F171" s="27" t="s">
        <v>90</v>
      </c>
    </row>
    <row r="172" spans="1:6" x14ac:dyDescent="0.25">
      <c r="A172" s="18">
        <v>250005</v>
      </c>
      <c r="B172" s="18" t="s">
        <v>69</v>
      </c>
      <c r="C172" s="18" t="s">
        <v>66</v>
      </c>
      <c r="D172" s="20" t="s">
        <v>85</v>
      </c>
      <c r="E172" s="11">
        <v>5.98</v>
      </c>
      <c r="F172" s="27" t="s">
        <v>90</v>
      </c>
    </row>
    <row r="173" spans="1:6" x14ac:dyDescent="0.25">
      <c r="A173" s="18">
        <v>250004</v>
      </c>
      <c r="B173" s="18" t="s">
        <v>70</v>
      </c>
      <c r="C173" s="18" t="s">
        <v>66</v>
      </c>
      <c r="D173" s="20" t="s">
        <v>85</v>
      </c>
      <c r="E173" s="11">
        <v>2.4900000000000002</v>
      </c>
      <c r="F173" s="27" t="s">
        <v>90</v>
      </c>
    </row>
    <row r="174" spans="1:6" x14ac:dyDescent="0.25">
      <c r="A174" s="18">
        <v>251277</v>
      </c>
      <c r="B174" s="18" t="s">
        <v>71</v>
      </c>
      <c r="C174" s="18" t="s">
        <v>66</v>
      </c>
      <c r="D174" s="20" t="s">
        <v>85</v>
      </c>
      <c r="E174" s="11">
        <v>1.89</v>
      </c>
      <c r="F174" s="27" t="s">
        <v>90</v>
      </c>
    </row>
    <row r="175" spans="1:6" x14ac:dyDescent="0.25">
      <c r="A175" s="18">
        <v>250015</v>
      </c>
      <c r="B175" s="18" t="s">
        <v>72</v>
      </c>
      <c r="C175" s="18" t="s">
        <v>66</v>
      </c>
      <c r="D175" s="20" t="s">
        <v>85</v>
      </c>
      <c r="E175" s="11">
        <v>3.49</v>
      </c>
      <c r="F175" s="27" t="s">
        <v>90</v>
      </c>
    </row>
    <row r="176" spans="1:6" x14ac:dyDescent="0.25">
      <c r="A176" s="18">
        <v>251292</v>
      </c>
      <c r="B176" s="18" t="s">
        <v>73</v>
      </c>
      <c r="C176" s="18" t="s">
        <v>66</v>
      </c>
      <c r="D176" s="20" t="s">
        <v>85</v>
      </c>
      <c r="E176" s="11">
        <v>1.98</v>
      </c>
      <c r="F176" s="27" t="s">
        <v>90</v>
      </c>
    </row>
    <row r="177" spans="1:6" x14ac:dyDescent="0.25">
      <c r="A177" s="18">
        <v>250017</v>
      </c>
      <c r="B177" s="18" t="s">
        <v>74</v>
      </c>
      <c r="C177" s="18" t="s">
        <v>66</v>
      </c>
      <c r="D177" s="20" t="s">
        <v>85</v>
      </c>
      <c r="E177" s="11">
        <v>3.49</v>
      </c>
      <c r="F177" s="27" t="s">
        <v>90</v>
      </c>
    </row>
    <row r="178" spans="1:6" x14ac:dyDescent="0.25">
      <c r="A178" s="18">
        <v>250001</v>
      </c>
      <c r="B178" s="18" t="s">
        <v>75</v>
      </c>
      <c r="C178" s="18" t="s">
        <v>66</v>
      </c>
      <c r="D178" s="20" t="s">
        <v>85</v>
      </c>
      <c r="E178" s="11">
        <v>2.59</v>
      </c>
      <c r="F178" s="27" t="s">
        <v>90</v>
      </c>
    </row>
    <row r="179" spans="1:6" x14ac:dyDescent="0.25">
      <c r="A179" s="18">
        <v>250006</v>
      </c>
      <c r="B179" s="18" t="s">
        <v>76</v>
      </c>
      <c r="C179" s="18" t="s">
        <v>66</v>
      </c>
      <c r="D179" s="20" t="s">
        <v>85</v>
      </c>
      <c r="E179" s="11">
        <v>3.29</v>
      </c>
      <c r="F179" s="27" t="s">
        <v>90</v>
      </c>
    </row>
    <row r="180" spans="1:6" x14ac:dyDescent="0.25">
      <c r="A180" s="18">
        <v>250023</v>
      </c>
      <c r="B180" s="18" t="s">
        <v>77</v>
      </c>
      <c r="C180" s="18" t="s">
        <v>66</v>
      </c>
      <c r="D180" s="20" t="s">
        <v>85</v>
      </c>
      <c r="E180" s="11">
        <v>5.49</v>
      </c>
      <c r="F180" s="27" t="s">
        <v>90</v>
      </c>
    </row>
    <row r="181" spans="1:6" x14ac:dyDescent="0.25">
      <c r="A181" s="20">
        <v>250008</v>
      </c>
      <c r="B181" s="20" t="s">
        <v>78</v>
      </c>
      <c r="C181" s="20" t="s">
        <v>66</v>
      </c>
      <c r="D181" s="20" t="s">
        <v>85</v>
      </c>
      <c r="E181" s="11">
        <v>4.59</v>
      </c>
      <c r="F181" s="27" t="s">
        <v>90</v>
      </c>
    </row>
    <row r="182" spans="1:6" x14ac:dyDescent="0.25">
      <c r="A182" s="18">
        <v>2017983</v>
      </c>
      <c r="B182" s="18" t="s">
        <v>2</v>
      </c>
      <c r="C182" s="18" t="s">
        <v>34</v>
      </c>
      <c r="D182" s="20" t="s">
        <v>39</v>
      </c>
      <c r="E182" s="11">
        <v>3.79</v>
      </c>
      <c r="F182" s="28" t="s">
        <v>90</v>
      </c>
    </row>
    <row r="183" spans="1:6" x14ac:dyDescent="0.25">
      <c r="A183" s="18">
        <v>2000447</v>
      </c>
      <c r="B183" s="18" t="s">
        <v>3</v>
      </c>
      <c r="C183" s="18" t="s">
        <v>34</v>
      </c>
      <c r="D183" s="20" t="s">
        <v>39</v>
      </c>
      <c r="E183" s="11">
        <v>3.69</v>
      </c>
      <c r="F183" s="27" t="s">
        <v>90</v>
      </c>
    </row>
    <row r="184" spans="1:6" x14ac:dyDescent="0.25">
      <c r="A184" s="18">
        <v>2000451</v>
      </c>
      <c r="B184" s="18" t="s">
        <v>4</v>
      </c>
      <c r="C184" s="18" t="s">
        <v>34</v>
      </c>
      <c r="D184" s="20" t="s">
        <v>39</v>
      </c>
      <c r="E184" s="9">
        <v>4.01</v>
      </c>
      <c r="F184" s="27" t="s">
        <v>95</v>
      </c>
    </row>
    <row r="185" spans="1:6" x14ac:dyDescent="0.25">
      <c r="A185" s="18">
        <v>2000938</v>
      </c>
      <c r="B185" s="18" t="s">
        <v>5</v>
      </c>
      <c r="C185" s="18" t="s">
        <v>34</v>
      </c>
      <c r="D185" s="20" t="s">
        <v>39</v>
      </c>
      <c r="E185" s="9">
        <v>4.82</v>
      </c>
      <c r="F185" s="27" t="s">
        <v>95</v>
      </c>
    </row>
    <row r="186" spans="1:6" x14ac:dyDescent="0.25">
      <c r="A186" s="18">
        <v>2000950</v>
      </c>
      <c r="B186" s="18" t="s">
        <v>6</v>
      </c>
      <c r="C186" s="18" t="s">
        <v>34</v>
      </c>
      <c r="D186" s="20" t="s">
        <v>39</v>
      </c>
      <c r="E186" s="11">
        <v>4.79</v>
      </c>
      <c r="F186" s="27" t="s">
        <v>90</v>
      </c>
    </row>
    <row r="187" spans="1:6" x14ac:dyDescent="0.25">
      <c r="A187" s="18">
        <v>2008723</v>
      </c>
      <c r="B187" s="18" t="s">
        <v>7</v>
      </c>
      <c r="C187" s="18" t="s">
        <v>34</v>
      </c>
      <c r="D187" s="20" t="s">
        <v>39</v>
      </c>
      <c r="E187" s="11">
        <v>5.29</v>
      </c>
      <c r="F187" s="27" t="s">
        <v>90</v>
      </c>
    </row>
    <row r="188" spans="1:6" x14ac:dyDescent="0.25">
      <c r="A188" s="18">
        <v>2001383</v>
      </c>
      <c r="B188" s="18" t="s">
        <v>8</v>
      </c>
      <c r="C188" s="18" t="s">
        <v>34</v>
      </c>
      <c r="D188" s="20" t="s">
        <v>39</v>
      </c>
      <c r="E188" s="11">
        <v>4.8899999999999997</v>
      </c>
      <c r="F188" s="27" t="s">
        <v>90</v>
      </c>
    </row>
    <row r="189" spans="1:6" x14ac:dyDescent="0.25">
      <c r="A189" s="18">
        <v>2008772</v>
      </c>
      <c r="B189" s="18" t="s">
        <v>9</v>
      </c>
      <c r="C189" s="18" t="s">
        <v>34</v>
      </c>
      <c r="D189" s="20" t="s">
        <v>39</v>
      </c>
      <c r="E189" s="11">
        <v>5.99</v>
      </c>
      <c r="F189" s="27" t="s">
        <v>90</v>
      </c>
    </row>
    <row r="190" spans="1:6" x14ac:dyDescent="0.25">
      <c r="A190" s="18">
        <v>2008780</v>
      </c>
      <c r="B190" s="18" t="s">
        <v>10</v>
      </c>
      <c r="C190" s="18" t="s">
        <v>34</v>
      </c>
      <c r="D190" s="20" t="s">
        <v>39</v>
      </c>
      <c r="E190" s="11">
        <v>4.99</v>
      </c>
      <c r="F190" s="27" t="s">
        <v>90</v>
      </c>
    </row>
    <row r="191" spans="1:6" x14ac:dyDescent="0.25">
      <c r="A191" s="18">
        <v>2009109</v>
      </c>
      <c r="B191" s="18" t="s">
        <v>11</v>
      </c>
      <c r="C191" s="18" t="s">
        <v>34</v>
      </c>
      <c r="D191" s="20" t="s">
        <v>39</v>
      </c>
      <c r="E191" s="11">
        <v>5.99</v>
      </c>
      <c r="F191" s="27" t="s">
        <v>90</v>
      </c>
    </row>
    <row r="192" spans="1:6" x14ac:dyDescent="0.25">
      <c r="A192" s="18">
        <v>2009115</v>
      </c>
      <c r="B192" s="18" t="s">
        <v>12</v>
      </c>
      <c r="C192" s="18" t="s">
        <v>34</v>
      </c>
      <c r="D192" s="20" t="s">
        <v>39</v>
      </c>
      <c r="E192" s="11">
        <v>5.99</v>
      </c>
      <c r="F192" s="27" t="s">
        <v>90</v>
      </c>
    </row>
    <row r="193" spans="1:6" x14ac:dyDescent="0.25">
      <c r="A193" s="18">
        <v>2010226</v>
      </c>
      <c r="B193" s="18" t="s">
        <v>13</v>
      </c>
      <c r="C193" s="18" t="s">
        <v>34</v>
      </c>
      <c r="D193" s="20" t="s">
        <v>39</v>
      </c>
      <c r="E193" s="9">
        <v>4.32</v>
      </c>
      <c r="F193" s="27" t="s">
        <v>95</v>
      </c>
    </row>
    <row r="194" spans="1:6" x14ac:dyDescent="0.25">
      <c r="A194" s="18">
        <v>2010228</v>
      </c>
      <c r="B194" s="18" t="s">
        <v>14</v>
      </c>
      <c r="C194" s="18" t="s">
        <v>34</v>
      </c>
      <c r="D194" s="20" t="s">
        <v>39</v>
      </c>
      <c r="E194" s="11">
        <v>4.99</v>
      </c>
      <c r="F194" s="27" t="s">
        <v>90</v>
      </c>
    </row>
    <row r="195" spans="1:6" x14ac:dyDescent="0.25">
      <c r="A195" s="18">
        <v>2003455</v>
      </c>
      <c r="B195" s="18" t="s">
        <v>15</v>
      </c>
      <c r="C195" s="18" t="s">
        <v>34</v>
      </c>
      <c r="D195" s="20" t="s">
        <v>39</v>
      </c>
      <c r="E195" s="11">
        <v>7.99</v>
      </c>
      <c r="F195" s="27" t="s">
        <v>90</v>
      </c>
    </row>
    <row r="196" spans="1:6" x14ac:dyDescent="0.25">
      <c r="A196" s="18">
        <v>2003461</v>
      </c>
      <c r="B196" s="18" t="s">
        <v>16</v>
      </c>
      <c r="C196" s="18" t="s">
        <v>34</v>
      </c>
      <c r="D196" s="20" t="s">
        <v>39</v>
      </c>
      <c r="E196" s="11">
        <v>7.89</v>
      </c>
      <c r="F196" s="27" t="s">
        <v>90</v>
      </c>
    </row>
    <row r="197" spans="1:6" x14ac:dyDescent="0.25">
      <c r="A197" s="18">
        <v>2003466</v>
      </c>
      <c r="B197" s="18" t="s">
        <v>17</v>
      </c>
      <c r="C197" s="18" t="s">
        <v>34</v>
      </c>
      <c r="D197" s="20" t="s">
        <v>39</v>
      </c>
      <c r="E197" s="11">
        <v>8.19</v>
      </c>
      <c r="F197" s="27" t="s">
        <v>90</v>
      </c>
    </row>
    <row r="198" spans="1:6" x14ac:dyDescent="0.25">
      <c r="A198" s="18">
        <v>2003467</v>
      </c>
      <c r="B198" s="18" t="s">
        <v>18</v>
      </c>
      <c r="C198" s="18" t="s">
        <v>34</v>
      </c>
      <c r="D198" s="20" t="s">
        <v>39</v>
      </c>
      <c r="E198" s="11">
        <v>8.39</v>
      </c>
      <c r="F198" s="27" t="s">
        <v>90</v>
      </c>
    </row>
    <row r="199" spans="1:6" x14ac:dyDescent="0.25">
      <c r="A199" s="18">
        <v>2003706</v>
      </c>
      <c r="B199" s="18" t="s">
        <v>19</v>
      </c>
      <c r="C199" s="18" t="s">
        <v>34</v>
      </c>
      <c r="D199" s="20" t="s">
        <v>39</v>
      </c>
      <c r="E199" s="11">
        <v>2.19</v>
      </c>
      <c r="F199" s="27" t="s">
        <v>90</v>
      </c>
    </row>
    <row r="200" spans="1:6" x14ac:dyDescent="0.25">
      <c r="A200" s="18">
        <v>2003708</v>
      </c>
      <c r="B200" s="18" t="s">
        <v>20</v>
      </c>
      <c r="C200" s="18" t="s">
        <v>34</v>
      </c>
      <c r="D200" s="20" t="s">
        <v>39</v>
      </c>
      <c r="E200" s="11">
        <v>1.99</v>
      </c>
      <c r="F200" s="27" t="s">
        <v>90</v>
      </c>
    </row>
    <row r="201" spans="1:6" x14ac:dyDescent="0.25">
      <c r="A201" s="18">
        <v>2004656</v>
      </c>
      <c r="B201" s="18" t="s">
        <v>21</v>
      </c>
      <c r="C201" s="18" t="s">
        <v>34</v>
      </c>
      <c r="D201" s="20" t="s">
        <v>39</v>
      </c>
      <c r="E201" s="11">
        <v>4.3899999999999997</v>
      </c>
      <c r="F201" s="27" t="s">
        <v>90</v>
      </c>
    </row>
    <row r="202" spans="1:6" x14ac:dyDescent="0.25">
      <c r="A202" s="18">
        <v>2004667</v>
      </c>
      <c r="B202" s="18" t="s">
        <v>22</v>
      </c>
      <c r="C202" s="18" t="s">
        <v>34</v>
      </c>
      <c r="D202" s="20" t="s">
        <v>39</v>
      </c>
      <c r="E202" s="11">
        <v>4.6900000000000004</v>
      </c>
      <c r="F202" s="27" t="s">
        <v>90</v>
      </c>
    </row>
    <row r="203" spans="1:6" x14ac:dyDescent="0.25">
      <c r="A203" s="18">
        <v>2005118</v>
      </c>
      <c r="B203" s="18" t="s">
        <v>23</v>
      </c>
      <c r="C203" s="18" t="s">
        <v>34</v>
      </c>
      <c r="D203" s="20" t="s">
        <v>39</v>
      </c>
      <c r="E203" s="8">
        <v>2.93</v>
      </c>
      <c r="F203" s="27" t="s">
        <v>95</v>
      </c>
    </row>
    <row r="204" spans="1:6" x14ac:dyDescent="0.25">
      <c r="A204" s="18">
        <v>2005122</v>
      </c>
      <c r="B204" s="18" t="s">
        <v>24</v>
      </c>
      <c r="C204" s="18" t="s">
        <v>34</v>
      </c>
      <c r="D204" s="20" t="s">
        <v>39</v>
      </c>
      <c r="E204" s="11">
        <v>3.65</v>
      </c>
      <c r="F204" s="27" t="s">
        <v>90</v>
      </c>
    </row>
    <row r="205" spans="1:6" x14ac:dyDescent="0.25">
      <c r="A205" s="18">
        <v>2005127</v>
      </c>
      <c r="B205" s="18" t="s">
        <v>25</v>
      </c>
      <c r="C205" s="18" t="s">
        <v>34</v>
      </c>
      <c r="D205" s="20" t="s">
        <v>39</v>
      </c>
      <c r="E205" s="11">
        <v>2.79</v>
      </c>
      <c r="F205" s="27" t="s">
        <v>90</v>
      </c>
    </row>
    <row r="206" spans="1:6" x14ac:dyDescent="0.25">
      <c r="A206" s="18">
        <v>2005131</v>
      </c>
      <c r="B206" s="18" t="s">
        <v>26</v>
      </c>
      <c r="C206" s="18" t="s">
        <v>34</v>
      </c>
      <c r="D206" s="20" t="s">
        <v>39</v>
      </c>
      <c r="E206" s="11">
        <v>2.4900000000000002</v>
      </c>
      <c r="F206" s="27" t="s">
        <v>90</v>
      </c>
    </row>
    <row r="207" spans="1:6" x14ac:dyDescent="0.25">
      <c r="A207" s="18">
        <v>2005256</v>
      </c>
      <c r="B207" s="18" t="s">
        <v>27</v>
      </c>
      <c r="C207" s="18" t="s">
        <v>34</v>
      </c>
      <c r="D207" s="20" t="s">
        <v>39</v>
      </c>
      <c r="E207" s="11">
        <v>3.69</v>
      </c>
      <c r="F207" s="27" t="s">
        <v>90</v>
      </c>
    </row>
    <row r="208" spans="1:6" x14ac:dyDescent="0.25">
      <c r="A208" s="18">
        <v>2021675</v>
      </c>
      <c r="B208" s="18" t="s">
        <v>28</v>
      </c>
      <c r="C208" s="18" t="s">
        <v>34</v>
      </c>
      <c r="D208" s="20" t="s">
        <v>39</v>
      </c>
      <c r="E208" s="8">
        <v>9.0299999999999994</v>
      </c>
      <c r="F208" s="27" t="s">
        <v>95</v>
      </c>
    </row>
    <row r="209" spans="1:6" x14ac:dyDescent="0.25">
      <c r="A209" s="18">
        <v>2005597</v>
      </c>
      <c r="B209" s="18" t="s">
        <v>29</v>
      </c>
      <c r="C209" s="18" t="s">
        <v>34</v>
      </c>
      <c r="D209" s="20" t="s">
        <v>39</v>
      </c>
      <c r="E209" s="11">
        <v>7.89</v>
      </c>
      <c r="F209" s="27" t="s">
        <v>90</v>
      </c>
    </row>
    <row r="210" spans="1:6" x14ac:dyDescent="0.25">
      <c r="A210" s="18">
        <v>2005599</v>
      </c>
      <c r="B210" s="18" t="s">
        <v>30</v>
      </c>
      <c r="C210" s="18" t="s">
        <v>34</v>
      </c>
      <c r="D210" s="20" t="s">
        <v>39</v>
      </c>
      <c r="E210" s="11">
        <v>8.39</v>
      </c>
      <c r="F210" s="27" t="s">
        <v>90</v>
      </c>
    </row>
    <row r="211" spans="1:6" x14ac:dyDescent="0.25">
      <c r="A211" s="18">
        <v>250090</v>
      </c>
      <c r="B211" s="18" t="s">
        <v>31</v>
      </c>
      <c r="C211" s="18" t="s">
        <v>34</v>
      </c>
      <c r="D211" s="20" t="s">
        <v>39</v>
      </c>
      <c r="E211" s="11">
        <v>8.99</v>
      </c>
      <c r="F211" s="27" t="s">
        <v>90</v>
      </c>
    </row>
    <row r="212" spans="1:6" x14ac:dyDescent="0.25">
      <c r="A212" s="18">
        <v>2007406</v>
      </c>
      <c r="B212" s="18" t="s">
        <v>32</v>
      </c>
      <c r="C212" s="18" t="s">
        <v>34</v>
      </c>
      <c r="D212" s="20" t="s">
        <v>39</v>
      </c>
      <c r="E212" s="8">
        <v>1.1299999999999999</v>
      </c>
      <c r="F212" s="27" t="s">
        <v>95</v>
      </c>
    </row>
    <row r="213" spans="1:6" x14ac:dyDescent="0.25">
      <c r="A213" s="18">
        <v>250115</v>
      </c>
      <c r="B213" s="18" t="s">
        <v>47</v>
      </c>
      <c r="C213" s="18" t="s">
        <v>48</v>
      </c>
      <c r="D213" s="20" t="s">
        <v>39</v>
      </c>
      <c r="E213" s="8">
        <v>47.96</v>
      </c>
      <c r="F213" s="27" t="s">
        <v>95</v>
      </c>
    </row>
    <row r="214" spans="1:6" x14ac:dyDescent="0.25">
      <c r="A214" s="18">
        <v>2003559</v>
      </c>
      <c r="B214" s="18" t="s">
        <v>49</v>
      </c>
      <c r="C214" s="18" t="s">
        <v>48</v>
      </c>
      <c r="D214" s="20" t="s">
        <v>39</v>
      </c>
      <c r="E214" s="8">
        <v>38.729999999999997</v>
      </c>
      <c r="F214" s="27" t="s">
        <v>95</v>
      </c>
    </row>
    <row r="215" spans="1:6" x14ac:dyDescent="0.25">
      <c r="A215" s="18">
        <v>253041</v>
      </c>
      <c r="B215" s="18" t="s">
        <v>50</v>
      </c>
      <c r="C215" s="18" t="s">
        <v>48</v>
      </c>
      <c r="D215" s="20" t="s">
        <v>39</v>
      </c>
      <c r="E215" s="8">
        <v>12.79</v>
      </c>
      <c r="F215" s="27" t="s">
        <v>95</v>
      </c>
    </row>
    <row r="216" spans="1:6" x14ac:dyDescent="0.25">
      <c r="A216" s="18">
        <v>250639</v>
      </c>
      <c r="B216" s="18" t="s">
        <v>51</v>
      </c>
      <c r="C216" s="18" t="s">
        <v>48</v>
      </c>
      <c r="D216" s="20" t="s">
        <v>39</v>
      </c>
      <c r="E216" s="11">
        <v>48.99</v>
      </c>
      <c r="F216" s="27" t="s">
        <v>90</v>
      </c>
    </row>
    <row r="217" spans="1:6" x14ac:dyDescent="0.25">
      <c r="A217" s="18">
        <v>2005652</v>
      </c>
      <c r="B217" s="18" t="s">
        <v>52</v>
      </c>
      <c r="C217" s="18" t="s">
        <v>48</v>
      </c>
      <c r="D217" s="20" t="s">
        <v>39</v>
      </c>
      <c r="E217" s="11">
        <v>16.989999999999998</v>
      </c>
      <c r="F217" s="27" t="s">
        <v>90</v>
      </c>
    </row>
    <row r="218" spans="1:6" x14ac:dyDescent="0.25">
      <c r="A218" s="18">
        <v>2005663</v>
      </c>
      <c r="B218" s="18" t="s">
        <v>53</v>
      </c>
      <c r="C218" s="18" t="s">
        <v>48</v>
      </c>
      <c r="D218" s="20" t="s">
        <v>39</v>
      </c>
      <c r="E218" s="11">
        <v>15.99</v>
      </c>
      <c r="F218" s="27" t="s">
        <v>90</v>
      </c>
    </row>
    <row r="219" spans="1:6" x14ac:dyDescent="0.25">
      <c r="A219" s="18">
        <v>250048</v>
      </c>
      <c r="B219" s="18" t="s">
        <v>54</v>
      </c>
      <c r="C219" s="18" t="s">
        <v>48</v>
      </c>
      <c r="D219" s="20" t="s">
        <v>39</v>
      </c>
      <c r="E219" s="11">
        <v>39.99</v>
      </c>
      <c r="F219" s="27" t="s">
        <v>90</v>
      </c>
    </row>
    <row r="220" spans="1:6" x14ac:dyDescent="0.25">
      <c r="A220" s="18">
        <v>250868</v>
      </c>
      <c r="B220" s="18" t="s">
        <v>55</v>
      </c>
      <c r="C220" s="18" t="s">
        <v>48</v>
      </c>
      <c r="D220" s="20" t="s">
        <v>39</v>
      </c>
      <c r="E220" s="11">
        <v>38.99</v>
      </c>
      <c r="F220" s="27" t="s">
        <v>90</v>
      </c>
    </row>
    <row r="221" spans="1:6" x14ac:dyDescent="0.25">
      <c r="A221" s="18">
        <v>2000654</v>
      </c>
      <c r="B221" s="18" t="s">
        <v>56</v>
      </c>
      <c r="C221" s="18" t="s">
        <v>57</v>
      </c>
      <c r="D221" s="20" t="s">
        <v>39</v>
      </c>
      <c r="E221" s="8">
        <v>1.96</v>
      </c>
      <c r="F221" s="27" t="s">
        <v>95</v>
      </c>
    </row>
    <row r="222" spans="1:6" x14ac:dyDescent="0.25">
      <c r="A222" s="18">
        <v>2000660</v>
      </c>
      <c r="B222" s="18" t="s">
        <v>58</v>
      </c>
      <c r="C222" s="18" t="s">
        <v>57</v>
      </c>
      <c r="D222" s="20" t="s">
        <v>39</v>
      </c>
      <c r="E222" s="11">
        <v>1.99</v>
      </c>
      <c r="F222" s="27" t="s">
        <v>90</v>
      </c>
    </row>
    <row r="223" spans="1:6" x14ac:dyDescent="0.25">
      <c r="A223" s="18">
        <v>2009656</v>
      </c>
      <c r="B223" s="18" t="s">
        <v>59</v>
      </c>
      <c r="C223" s="18" t="s">
        <v>57</v>
      </c>
      <c r="D223" s="20" t="s">
        <v>39</v>
      </c>
      <c r="E223" s="11">
        <v>3.49</v>
      </c>
      <c r="F223" s="27" t="s">
        <v>90</v>
      </c>
    </row>
    <row r="224" spans="1:6" x14ac:dyDescent="0.25">
      <c r="A224" s="18">
        <v>2009927</v>
      </c>
      <c r="B224" s="18" t="s">
        <v>60</v>
      </c>
      <c r="C224" s="18" t="s">
        <v>57</v>
      </c>
      <c r="D224" s="20" t="s">
        <v>39</v>
      </c>
      <c r="E224" s="11">
        <v>2.29</v>
      </c>
      <c r="F224" s="27" t="s">
        <v>90</v>
      </c>
    </row>
    <row r="225" spans="1:6" x14ac:dyDescent="0.25">
      <c r="A225" s="18">
        <v>2009936</v>
      </c>
      <c r="B225" s="18" t="s">
        <v>61</v>
      </c>
      <c r="C225" s="18" t="s">
        <v>57</v>
      </c>
      <c r="D225" s="20" t="s">
        <v>39</v>
      </c>
      <c r="E225" s="11">
        <v>2.99</v>
      </c>
      <c r="F225" s="27" t="s">
        <v>90</v>
      </c>
    </row>
    <row r="226" spans="1:6" x14ac:dyDescent="0.25">
      <c r="A226" s="18">
        <v>2010761</v>
      </c>
      <c r="B226" s="18" t="s">
        <v>62</v>
      </c>
      <c r="C226" s="18" t="s">
        <v>57</v>
      </c>
      <c r="D226" s="20" t="s">
        <v>39</v>
      </c>
      <c r="E226" s="11">
        <v>2.29</v>
      </c>
      <c r="F226" s="27" t="s">
        <v>90</v>
      </c>
    </row>
    <row r="227" spans="1:6" x14ac:dyDescent="0.25">
      <c r="A227" s="18">
        <v>2011753</v>
      </c>
      <c r="B227" s="18" t="s">
        <v>63</v>
      </c>
      <c r="C227" s="18" t="s">
        <v>57</v>
      </c>
      <c r="D227" s="20" t="s">
        <v>39</v>
      </c>
      <c r="E227" s="11">
        <v>10.99</v>
      </c>
      <c r="F227" s="27" t="s">
        <v>90</v>
      </c>
    </row>
    <row r="228" spans="1:6" x14ac:dyDescent="0.25">
      <c r="A228" s="18">
        <v>2016300</v>
      </c>
      <c r="B228" s="18" t="s">
        <v>64</v>
      </c>
      <c r="C228" s="18" t="s">
        <v>57</v>
      </c>
      <c r="D228" s="20" t="s">
        <v>39</v>
      </c>
      <c r="E228" s="11">
        <v>1.69</v>
      </c>
      <c r="F228" s="27" t="s">
        <v>90</v>
      </c>
    </row>
    <row r="229" spans="1:6" x14ac:dyDescent="0.25">
      <c r="A229" s="18">
        <v>251202</v>
      </c>
      <c r="B229" s="18" t="s">
        <v>65</v>
      </c>
      <c r="C229" s="18" t="s">
        <v>66</v>
      </c>
      <c r="D229" s="20" t="s">
        <v>39</v>
      </c>
      <c r="E229" s="11">
        <v>3.39</v>
      </c>
      <c r="F229" s="27" t="s">
        <v>90</v>
      </c>
    </row>
    <row r="230" spans="1:6" x14ac:dyDescent="0.25">
      <c r="A230" s="18">
        <v>253827</v>
      </c>
      <c r="B230" s="18" t="s">
        <v>67</v>
      </c>
      <c r="C230" s="18" t="s">
        <v>66</v>
      </c>
      <c r="D230" s="20" t="s">
        <v>39</v>
      </c>
      <c r="E230" s="11">
        <v>3.59</v>
      </c>
      <c r="F230" s="27" t="s">
        <v>90</v>
      </c>
    </row>
    <row r="231" spans="1:6" x14ac:dyDescent="0.25">
      <c r="A231" s="18">
        <v>250007</v>
      </c>
      <c r="B231" s="18" t="s">
        <v>68</v>
      </c>
      <c r="C231" s="18" t="s">
        <v>66</v>
      </c>
      <c r="D231" s="20" t="s">
        <v>39</v>
      </c>
      <c r="E231" s="11">
        <v>3.49</v>
      </c>
      <c r="F231" s="27" t="s">
        <v>90</v>
      </c>
    </row>
    <row r="232" spans="1:6" x14ac:dyDescent="0.25">
      <c r="A232" s="18">
        <v>250005</v>
      </c>
      <c r="B232" s="18" t="s">
        <v>69</v>
      </c>
      <c r="C232" s="18" t="s">
        <v>66</v>
      </c>
      <c r="D232" s="20" t="s">
        <v>39</v>
      </c>
      <c r="E232" s="11">
        <v>4.49</v>
      </c>
      <c r="F232" s="27" t="s">
        <v>90</v>
      </c>
    </row>
    <row r="233" spans="1:6" x14ac:dyDescent="0.25">
      <c r="A233" s="18">
        <v>250004</v>
      </c>
      <c r="B233" s="18" t="s">
        <v>70</v>
      </c>
      <c r="C233" s="18" t="s">
        <v>66</v>
      </c>
      <c r="D233" s="20" t="s">
        <v>39</v>
      </c>
      <c r="E233" s="11">
        <v>2.09</v>
      </c>
      <c r="F233" s="27" t="s">
        <v>90</v>
      </c>
    </row>
    <row r="234" spans="1:6" x14ac:dyDescent="0.25">
      <c r="A234" s="18">
        <v>251277</v>
      </c>
      <c r="B234" s="18" t="s">
        <v>71</v>
      </c>
      <c r="C234" s="18" t="s">
        <v>66</v>
      </c>
      <c r="D234" s="20" t="s">
        <v>39</v>
      </c>
      <c r="E234" s="11">
        <v>2.29</v>
      </c>
      <c r="F234" s="27" t="s">
        <v>90</v>
      </c>
    </row>
    <row r="235" spans="1:6" x14ac:dyDescent="0.25">
      <c r="A235" s="18">
        <v>250015</v>
      </c>
      <c r="B235" s="18" t="s">
        <v>72</v>
      </c>
      <c r="C235" s="18" t="s">
        <v>66</v>
      </c>
      <c r="D235" s="20" t="s">
        <v>39</v>
      </c>
      <c r="E235" s="11">
        <v>2.79</v>
      </c>
      <c r="F235" s="27" t="s">
        <v>90</v>
      </c>
    </row>
    <row r="236" spans="1:6" x14ac:dyDescent="0.25">
      <c r="A236" s="18">
        <v>251292</v>
      </c>
      <c r="B236" s="18" t="s">
        <v>73</v>
      </c>
      <c r="C236" s="18" t="s">
        <v>66</v>
      </c>
      <c r="D236" s="20" t="s">
        <v>39</v>
      </c>
      <c r="E236" s="11">
        <v>2.89</v>
      </c>
      <c r="F236" s="27" t="s">
        <v>90</v>
      </c>
    </row>
    <row r="237" spans="1:6" x14ac:dyDescent="0.25">
      <c r="A237" s="18">
        <v>250017</v>
      </c>
      <c r="B237" s="18" t="s">
        <v>74</v>
      </c>
      <c r="C237" s="18" t="s">
        <v>66</v>
      </c>
      <c r="D237" s="20" t="s">
        <v>39</v>
      </c>
      <c r="E237" s="11">
        <v>2.59</v>
      </c>
      <c r="F237" s="27" t="s">
        <v>90</v>
      </c>
    </row>
    <row r="238" spans="1:6" x14ac:dyDescent="0.25">
      <c r="A238" s="18">
        <v>250001</v>
      </c>
      <c r="B238" s="18" t="s">
        <v>75</v>
      </c>
      <c r="C238" s="18" t="s">
        <v>66</v>
      </c>
      <c r="D238" s="20" t="s">
        <v>39</v>
      </c>
      <c r="E238" s="11">
        <v>2.79</v>
      </c>
      <c r="F238" s="27" t="s">
        <v>90</v>
      </c>
    </row>
    <row r="239" spans="1:6" x14ac:dyDescent="0.25">
      <c r="A239" s="18">
        <v>250006</v>
      </c>
      <c r="B239" s="18" t="s">
        <v>76</v>
      </c>
      <c r="C239" s="18" t="s">
        <v>66</v>
      </c>
      <c r="D239" s="20" t="s">
        <v>39</v>
      </c>
      <c r="E239" s="11">
        <v>2.98</v>
      </c>
      <c r="F239" s="27" t="s">
        <v>90</v>
      </c>
    </row>
    <row r="240" spans="1:6" x14ac:dyDescent="0.25">
      <c r="A240" s="18">
        <v>250023</v>
      </c>
      <c r="B240" s="18" t="s">
        <v>77</v>
      </c>
      <c r="C240" s="18" t="s">
        <v>66</v>
      </c>
      <c r="D240" s="20" t="s">
        <v>39</v>
      </c>
      <c r="E240" s="11">
        <v>4.49</v>
      </c>
      <c r="F240" s="27" t="s">
        <v>90</v>
      </c>
    </row>
    <row r="241" spans="1:6" x14ac:dyDescent="0.25">
      <c r="A241" s="20">
        <v>250008</v>
      </c>
      <c r="B241" s="20" t="s">
        <v>78</v>
      </c>
      <c r="C241" s="20" t="s">
        <v>66</v>
      </c>
      <c r="D241" s="20" t="s">
        <v>39</v>
      </c>
      <c r="E241" s="11">
        <v>3.69</v>
      </c>
      <c r="F241" s="27" t="s">
        <v>90</v>
      </c>
    </row>
    <row r="242" spans="1:6" x14ac:dyDescent="0.25">
      <c r="A242" s="18">
        <v>2017983</v>
      </c>
      <c r="B242" s="18" t="s">
        <v>2</v>
      </c>
      <c r="C242" s="18" t="s">
        <v>34</v>
      </c>
      <c r="D242" s="20" t="s">
        <v>40</v>
      </c>
      <c r="E242" s="9">
        <v>3.91</v>
      </c>
      <c r="F242" s="28" t="s">
        <v>95</v>
      </c>
    </row>
    <row r="243" spans="1:6" x14ac:dyDescent="0.25">
      <c r="A243" s="18">
        <v>2000447</v>
      </c>
      <c r="B243" s="18" t="s">
        <v>3</v>
      </c>
      <c r="C243" s="18" t="s">
        <v>34</v>
      </c>
      <c r="D243" s="20" t="s">
        <v>40</v>
      </c>
      <c r="E243" s="9">
        <v>4.13</v>
      </c>
      <c r="F243" s="27" t="s">
        <v>95</v>
      </c>
    </row>
    <row r="244" spans="1:6" x14ac:dyDescent="0.25">
      <c r="A244" s="18">
        <v>2000451</v>
      </c>
      <c r="B244" s="18" t="s">
        <v>4</v>
      </c>
      <c r="C244" s="18" t="s">
        <v>34</v>
      </c>
      <c r="D244" s="20" t="s">
        <v>40</v>
      </c>
      <c r="E244" s="9">
        <v>4.01</v>
      </c>
      <c r="F244" s="27" t="s">
        <v>95</v>
      </c>
    </row>
    <row r="245" spans="1:6" x14ac:dyDescent="0.25">
      <c r="A245" s="18">
        <v>2000938</v>
      </c>
      <c r="B245" s="18" t="s">
        <v>5</v>
      </c>
      <c r="C245" s="18" t="s">
        <v>34</v>
      </c>
      <c r="D245" s="20" t="s">
        <v>40</v>
      </c>
      <c r="E245" s="9">
        <v>4.82</v>
      </c>
      <c r="F245" s="27" t="s">
        <v>95</v>
      </c>
    </row>
    <row r="246" spans="1:6" x14ac:dyDescent="0.25">
      <c r="A246" s="18">
        <v>2000950</v>
      </c>
      <c r="B246" s="18" t="s">
        <v>6</v>
      </c>
      <c r="C246" s="18" t="s">
        <v>34</v>
      </c>
      <c r="D246" s="20" t="s">
        <v>40</v>
      </c>
      <c r="E246" s="11">
        <v>4.99</v>
      </c>
      <c r="F246" s="27" t="s">
        <v>90</v>
      </c>
    </row>
    <row r="247" spans="1:6" x14ac:dyDescent="0.25">
      <c r="A247" s="18">
        <v>2008723</v>
      </c>
      <c r="B247" s="18" t="s">
        <v>7</v>
      </c>
      <c r="C247" s="18" t="s">
        <v>34</v>
      </c>
      <c r="D247" s="20" t="s">
        <v>40</v>
      </c>
      <c r="E247" s="11">
        <v>4.99</v>
      </c>
      <c r="F247" s="27" t="s">
        <v>90</v>
      </c>
    </row>
    <row r="248" spans="1:6" x14ac:dyDescent="0.25">
      <c r="A248" s="18">
        <v>2001383</v>
      </c>
      <c r="B248" s="18" t="s">
        <v>8</v>
      </c>
      <c r="C248" s="18" t="s">
        <v>34</v>
      </c>
      <c r="D248" s="20" t="s">
        <v>40</v>
      </c>
      <c r="E248" s="11">
        <v>4.55</v>
      </c>
      <c r="F248" s="27" t="s">
        <v>90</v>
      </c>
    </row>
    <row r="249" spans="1:6" x14ac:dyDescent="0.25">
      <c r="A249" s="18">
        <v>2008772</v>
      </c>
      <c r="B249" s="18" t="s">
        <v>9</v>
      </c>
      <c r="C249" s="18" t="s">
        <v>34</v>
      </c>
      <c r="D249" s="20" t="s">
        <v>40</v>
      </c>
      <c r="E249" s="11">
        <v>5.79</v>
      </c>
      <c r="F249" s="27" t="s">
        <v>90</v>
      </c>
    </row>
    <row r="250" spans="1:6" x14ac:dyDescent="0.25">
      <c r="A250" s="18">
        <v>2008780</v>
      </c>
      <c r="B250" s="18" t="s">
        <v>10</v>
      </c>
      <c r="C250" s="18" t="s">
        <v>34</v>
      </c>
      <c r="D250" s="20" t="s">
        <v>40</v>
      </c>
      <c r="E250" s="11">
        <v>3.99</v>
      </c>
      <c r="F250" s="27" t="s">
        <v>90</v>
      </c>
    </row>
    <row r="251" spans="1:6" x14ac:dyDescent="0.25">
      <c r="A251" s="18">
        <v>2009109</v>
      </c>
      <c r="B251" s="18" t="s">
        <v>11</v>
      </c>
      <c r="C251" s="18" t="s">
        <v>34</v>
      </c>
      <c r="D251" s="20" t="s">
        <v>40</v>
      </c>
      <c r="E251" s="11">
        <v>5.99</v>
      </c>
      <c r="F251" s="27" t="s">
        <v>90</v>
      </c>
    </row>
    <row r="252" spans="1:6" x14ac:dyDescent="0.25">
      <c r="A252" s="18">
        <v>2009115</v>
      </c>
      <c r="B252" s="18" t="s">
        <v>12</v>
      </c>
      <c r="C252" s="18" t="s">
        <v>34</v>
      </c>
      <c r="D252" s="20" t="s">
        <v>40</v>
      </c>
      <c r="E252" s="11">
        <v>6.49</v>
      </c>
      <c r="F252" s="27" t="s">
        <v>90</v>
      </c>
    </row>
    <row r="253" spans="1:6" x14ac:dyDescent="0.25">
      <c r="A253" s="18">
        <v>2010226</v>
      </c>
      <c r="B253" s="18" t="s">
        <v>13</v>
      </c>
      <c r="C253" s="18" t="s">
        <v>34</v>
      </c>
      <c r="D253" s="20" t="s">
        <v>40</v>
      </c>
      <c r="E253" s="9">
        <v>4.32</v>
      </c>
      <c r="F253" s="27" t="s">
        <v>95</v>
      </c>
    </row>
    <row r="254" spans="1:6" x14ac:dyDescent="0.25">
      <c r="A254" s="18">
        <v>2010228</v>
      </c>
      <c r="B254" s="18" t="s">
        <v>14</v>
      </c>
      <c r="C254" s="18" t="s">
        <v>34</v>
      </c>
      <c r="D254" s="20" t="s">
        <v>40</v>
      </c>
      <c r="E254" s="9">
        <v>7.24</v>
      </c>
      <c r="F254" s="27" t="s">
        <v>95</v>
      </c>
    </row>
    <row r="255" spans="1:6" x14ac:dyDescent="0.25">
      <c r="A255" s="18">
        <v>2003455</v>
      </c>
      <c r="B255" s="18" t="s">
        <v>15</v>
      </c>
      <c r="C255" s="18" t="s">
        <v>34</v>
      </c>
      <c r="D255" s="20" t="s">
        <v>40</v>
      </c>
      <c r="E255" s="9">
        <v>8.19</v>
      </c>
      <c r="F255" s="27" t="s">
        <v>95</v>
      </c>
    </row>
    <row r="256" spans="1:6" x14ac:dyDescent="0.25">
      <c r="A256" s="18">
        <v>2003461</v>
      </c>
      <c r="B256" s="18" t="s">
        <v>16</v>
      </c>
      <c r="C256" s="18" t="s">
        <v>34</v>
      </c>
      <c r="D256" s="20" t="s">
        <v>40</v>
      </c>
      <c r="E256" s="9">
        <v>8.43</v>
      </c>
      <c r="F256" s="27" t="s">
        <v>95</v>
      </c>
    </row>
    <row r="257" spans="1:6" x14ac:dyDescent="0.25">
      <c r="A257" s="18">
        <v>2003466</v>
      </c>
      <c r="B257" s="18" t="s">
        <v>17</v>
      </c>
      <c r="C257" s="18" t="s">
        <v>34</v>
      </c>
      <c r="D257" s="20" t="s">
        <v>40</v>
      </c>
      <c r="E257" s="11">
        <v>8.69</v>
      </c>
      <c r="F257" s="27" t="s">
        <v>90</v>
      </c>
    </row>
    <row r="258" spans="1:6" x14ac:dyDescent="0.25">
      <c r="A258" s="18">
        <v>2003467</v>
      </c>
      <c r="B258" s="18" t="s">
        <v>18</v>
      </c>
      <c r="C258" s="18" t="s">
        <v>34</v>
      </c>
      <c r="D258" s="20" t="s">
        <v>40</v>
      </c>
      <c r="E258" s="11">
        <v>8.99</v>
      </c>
      <c r="F258" s="27" t="s">
        <v>90</v>
      </c>
    </row>
    <row r="259" spans="1:6" x14ac:dyDescent="0.25">
      <c r="A259" s="18">
        <v>2003706</v>
      </c>
      <c r="B259" s="18" t="s">
        <v>19</v>
      </c>
      <c r="C259" s="18" t="s">
        <v>34</v>
      </c>
      <c r="D259" s="20" t="s">
        <v>40</v>
      </c>
      <c r="E259" s="11">
        <v>1.95</v>
      </c>
      <c r="F259" s="27" t="s">
        <v>90</v>
      </c>
    </row>
    <row r="260" spans="1:6" x14ac:dyDescent="0.25">
      <c r="A260" s="18">
        <v>2003708</v>
      </c>
      <c r="B260" s="18" t="s">
        <v>20</v>
      </c>
      <c r="C260" s="18" t="s">
        <v>34</v>
      </c>
      <c r="D260" s="20" t="s">
        <v>40</v>
      </c>
      <c r="E260" s="11">
        <v>1.99</v>
      </c>
      <c r="F260" s="27" t="s">
        <v>90</v>
      </c>
    </row>
    <row r="261" spans="1:6" x14ac:dyDescent="0.25">
      <c r="A261" s="18">
        <v>2004656</v>
      </c>
      <c r="B261" s="18" t="s">
        <v>21</v>
      </c>
      <c r="C261" s="18" t="s">
        <v>34</v>
      </c>
      <c r="D261" s="20" t="s">
        <v>40</v>
      </c>
      <c r="E261" s="11">
        <v>4.59</v>
      </c>
      <c r="F261" s="27" t="s">
        <v>90</v>
      </c>
    </row>
    <row r="262" spans="1:6" x14ac:dyDescent="0.25">
      <c r="A262" s="18">
        <v>2004667</v>
      </c>
      <c r="B262" s="18" t="s">
        <v>22</v>
      </c>
      <c r="C262" s="18" t="s">
        <v>34</v>
      </c>
      <c r="D262" s="20" t="s">
        <v>40</v>
      </c>
      <c r="E262" s="11">
        <v>4.79</v>
      </c>
      <c r="F262" s="27" t="s">
        <v>90</v>
      </c>
    </row>
    <row r="263" spans="1:6" x14ac:dyDescent="0.25">
      <c r="A263" s="18">
        <v>2005118</v>
      </c>
      <c r="B263" s="18" t="s">
        <v>23</v>
      </c>
      <c r="C263" s="18" t="s">
        <v>34</v>
      </c>
      <c r="D263" s="20" t="s">
        <v>40</v>
      </c>
      <c r="E263" s="11">
        <v>3.15</v>
      </c>
      <c r="F263" s="27" t="s">
        <v>90</v>
      </c>
    </row>
    <row r="264" spans="1:6" x14ac:dyDescent="0.25">
      <c r="A264" s="18">
        <v>2005122</v>
      </c>
      <c r="B264" s="18" t="s">
        <v>24</v>
      </c>
      <c r="C264" s="18" t="s">
        <v>34</v>
      </c>
      <c r="D264" s="20" t="s">
        <v>40</v>
      </c>
      <c r="E264" s="11">
        <v>4.1900000000000004</v>
      </c>
      <c r="F264" s="27" t="s">
        <v>90</v>
      </c>
    </row>
    <row r="265" spans="1:6" x14ac:dyDescent="0.25">
      <c r="A265" s="18">
        <v>2005127</v>
      </c>
      <c r="B265" s="18" t="s">
        <v>25</v>
      </c>
      <c r="C265" s="18" t="s">
        <v>34</v>
      </c>
      <c r="D265" s="20" t="s">
        <v>40</v>
      </c>
      <c r="E265" s="11">
        <v>3.25</v>
      </c>
      <c r="F265" s="27" t="s">
        <v>90</v>
      </c>
    </row>
    <row r="266" spans="1:6" x14ac:dyDescent="0.25">
      <c r="A266" s="18">
        <v>2005131</v>
      </c>
      <c r="B266" s="18" t="s">
        <v>26</v>
      </c>
      <c r="C266" s="18" t="s">
        <v>34</v>
      </c>
      <c r="D266" s="20" t="s">
        <v>40</v>
      </c>
      <c r="E266" s="11">
        <v>2.8</v>
      </c>
      <c r="F266" s="27" t="s">
        <v>90</v>
      </c>
    </row>
    <row r="267" spans="1:6" x14ac:dyDescent="0.25">
      <c r="A267" s="18">
        <v>2005256</v>
      </c>
      <c r="B267" s="18" t="s">
        <v>27</v>
      </c>
      <c r="C267" s="18" t="s">
        <v>34</v>
      </c>
      <c r="D267" s="20" t="s">
        <v>40</v>
      </c>
      <c r="E267" s="8">
        <v>3.67</v>
      </c>
      <c r="F267" s="27" t="s">
        <v>95</v>
      </c>
    </row>
    <row r="268" spans="1:6" x14ac:dyDescent="0.25">
      <c r="A268" s="18">
        <v>2021675</v>
      </c>
      <c r="B268" s="18" t="s">
        <v>28</v>
      </c>
      <c r="C268" s="18" t="s">
        <v>34</v>
      </c>
      <c r="D268" s="20" t="s">
        <v>40</v>
      </c>
      <c r="E268" s="8">
        <v>9.0299999999999994</v>
      </c>
      <c r="F268" s="27" t="s">
        <v>95</v>
      </c>
    </row>
    <row r="269" spans="1:6" x14ac:dyDescent="0.25">
      <c r="A269" s="18">
        <v>2005597</v>
      </c>
      <c r="B269" s="18" t="s">
        <v>29</v>
      </c>
      <c r="C269" s="18" t="s">
        <v>34</v>
      </c>
      <c r="D269" s="20" t="s">
        <v>40</v>
      </c>
      <c r="E269" s="11">
        <v>8.49</v>
      </c>
      <c r="F269" s="27" t="s">
        <v>90</v>
      </c>
    </row>
    <row r="270" spans="1:6" x14ac:dyDescent="0.25">
      <c r="A270" s="18">
        <v>2005599</v>
      </c>
      <c r="B270" s="18" t="s">
        <v>30</v>
      </c>
      <c r="C270" s="18" t="s">
        <v>34</v>
      </c>
      <c r="D270" s="20" t="s">
        <v>40</v>
      </c>
      <c r="E270" s="11">
        <v>8.59</v>
      </c>
      <c r="F270" s="27" t="s">
        <v>90</v>
      </c>
    </row>
    <row r="271" spans="1:6" x14ac:dyDescent="0.25">
      <c r="A271" s="18">
        <v>250090</v>
      </c>
      <c r="B271" s="18" t="s">
        <v>31</v>
      </c>
      <c r="C271" s="18" t="s">
        <v>34</v>
      </c>
      <c r="D271" s="20" t="s">
        <v>40</v>
      </c>
      <c r="E271" s="11">
        <v>14.5</v>
      </c>
      <c r="F271" s="27" t="s">
        <v>90</v>
      </c>
    </row>
    <row r="272" spans="1:6" x14ac:dyDescent="0.25">
      <c r="A272" s="18">
        <v>2007406</v>
      </c>
      <c r="B272" s="18" t="s">
        <v>32</v>
      </c>
      <c r="C272" s="18" t="s">
        <v>34</v>
      </c>
      <c r="D272" s="20" t="s">
        <v>40</v>
      </c>
      <c r="E272" s="11">
        <v>1.1499999999999999</v>
      </c>
      <c r="F272" s="27" t="s">
        <v>90</v>
      </c>
    </row>
    <row r="273" spans="1:6" x14ac:dyDescent="0.25">
      <c r="A273" s="18">
        <v>250115</v>
      </c>
      <c r="B273" s="18" t="s">
        <v>47</v>
      </c>
      <c r="C273" s="18" t="s">
        <v>48</v>
      </c>
      <c r="D273" s="20" t="s">
        <v>40</v>
      </c>
      <c r="E273" s="11">
        <v>47.9</v>
      </c>
      <c r="F273" s="27" t="s">
        <v>90</v>
      </c>
    </row>
    <row r="274" spans="1:6" x14ac:dyDescent="0.25">
      <c r="A274" s="18">
        <v>2003559</v>
      </c>
      <c r="B274" s="18" t="s">
        <v>49</v>
      </c>
      <c r="C274" s="18" t="s">
        <v>48</v>
      </c>
      <c r="D274" s="20" t="s">
        <v>40</v>
      </c>
      <c r="E274" s="8">
        <v>38.729999999999997</v>
      </c>
      <c r="F274" s="27" t="s">
        <v>95</v>
      </c>
    </row>
    <row r="275" spans="1:6" x14ac:dyDescent="0.25">
      <c r="A275" s="18">
        <v>253041</v>
      </c>
      <c r="B275" s="18" t="s">
        <v>50</v>
      </c>
      <c r="C275" s="18" t="s">
        <v>48</v>
      </c>
      <c r="D275" s="20" t="s">
        <v>40</v>
      </c>
      <c r="E275" s="11">
        <v>11.99</v>
      </c>
      <c r="F275" s="27" t="s">
        <v>90</v>
      </c>
    </row>
    <row r="276" spans="1:6" x14ac:dyDescent="0.25">
      <c r="A276" s="18">
        <v>250639</v>
      </c>
      <c r="B276" s="18" t="s">
        <v>51</v>
      </c>
      <c r="C276" s="18" t="s">
        <v>48</v>
      </c>
      <c r="D276" s="20" t="s">
        <v>40</v>
      </c>
      <c r="E276" s="8">
        <v>37.81</v>
      </c>
      <c r="F276" s="27" t="s">
        <v>95</v>
      </c>
    </row>
    <row r="277" spans="1:6" x14ac:dyDescent="0.25">
      <c r="A277" s="18">
        <v>2005652</v>
      </c>
      <c r="B277" s="18" t="s">
        <v>52</v>
      </c>
      <c r="C277" s="18" t="s">
        <v>48</v>
      </c>
      <c r="D277" s="20" t="s">
        <v>40</v>
      </c>
      <c r="E277" s="8">
        <v>16.95</v>
      </c>
      <c r="F277" s="27" t="s">
        <v>95</v>
      </c>
    </row>
    <row r="278" spans="1:6" x14ac:dyDescent="0.25">
      <c r="A278" s="18">
        <v>2005663</v>
      </c>
      <c r="B278" s="18" t="s">
        <v>53</v>
      </c>
      <c r="C278" s="18" t="s">
        <v>48</v>
      </c>
      <c r="D278" s="20" t="s">
        <v>40</v>
      </c>
      <c r="E278" s="8">
        <v>15.99</v>
      </c>
      <c r="F278" s="27" t="s">
        <v>95</v>
      </c>
    </row>
    <row r="279" spans="1:6" x14ac:dyDescent="0.25">
      <c r="A279" s="18">
        <v>250048</v>
      </c>
      <c r="B279" s="18" t="s">
        <v>54</v>
      </c>
      <c r="C279" s="18" t="s">
        <v>48</v>
      </c>
      <c r="D279" s="20" t="s">
        <v>40</v>
      </c>
      <c r="E279" s="8">
        <v>40.840000000000003</v>
      </c>
      <c r="F279" s="27" t="s">
        <v>95</v>
      </c>
    </row>
    <row r="280" spans="1:6" x14ac:dyDescent="0.25">
      <c r="A280" s="18">
        <v>250868</v>
      </c>
      <c r="B280" s="18" t="s">
        <v>55</v>
      </c>
      <c r="C280" s="18" t="s">
        <v>48</v>
      </c>
      <c r="D280" s="20" t="s">
        <v>40</v>
      </c>
      <c r="E280" s="8">
        <v>42.07</v>
      </c>
      <c r="F280" s="27" t="s">
        <v>95</v>
      </c>
    </row>
    <row r="281" spans="1:6" x14ac:dyDescent="0.25">
      <c r="A281" s="18">
        <v>2000654</v>
      </c>
      <c r="B281" s="18" t="s">
        <v>56</v>
      </c>
      <c r="C281" s="18" t="s">
        <v>57</v>
      </c>
      <c r="D281" s="20" t="s">
        <v>40</v>
      </c>
      <c r="E281" s="11">
        <v>1.99</v>
      </c>
      <c r="F281" s="27" t="s">
        <v>90</v>
      </c>
    </row>
    <row r="282" spans="1:6" x14ac:dyDescent="0.25">
      <c r="A282" s="18">
        <v>2000660</v>
      </c>
      <c r="B282" s="18" t="s">
        <v>58</v>
      </c>
      <c r="C282" s="18" t="s">
        <v>57</v>
      </c>
      <c r="D282" s="20" t="s">
        <v>40</v>
      </c>
      <c r="E282" s="8">
        <v>2.09</v>
      </c>
      <c r="F282" s="27" t="s">
        <v>95</v>
      </c>
    </row>
    <row r="283" spans="1:6" x14ac:dyDescent="0.25">
      <c r="A283" s="18">
        <v>2009656</v>
      </c>
      <c r="B283" s="18" t="s">
        <v>59</v>
      </c>
      <c r="C283" s="18" t="s">
        <v>57</v>
      </c>
      <c r="D283" s="20" t="s">
        <v>40</v>
      </c>
      <c r="E283" s="11">
        <v>3.59</v>
      </c>
      <c r="F283" s="27" t="s">
        <v>90</v>
      </c>
    </row>
    <row r="284" spans="1:6" x14ac:dyDescent="0.25">
      <c r="A284" s="18">
        <v>2009927</v>
      </c>
      <c r="B284" s="18" t="s">
        <v>60</v>
      </c>
      <c r="C284" s="18" t="s">
        <v>57</v>
      </c>
      <c r="D284" s="20" t="s">
        <v>40</v>
      </c>
      <c r="E284" s="11">
        <v>2.4900000000000002</v>
      </c>
      <c r="F284" s="27" t="s">
        <v>90</v>
      </c>
    </row>
    <row r="285" spans="1:6" x14ac:dyDescent="0.25">
      <c r="A285" s="18">
        <v>2009936</v>
      </c>
      <c r="B285" s="18" t="s">
        <v>61</v>
      </c>
      <c r="C285" s="18" t="s">
        <v>57</v>
      </c>
      <c r="D285" s="20" t="s">
        <v>40</v>
      </c>
      <c r="E285" s="11">
        <v>3.39</v>
      </c>
      <c r="F285" s="27" t="s">
        <v>90</v>
      </c>
    </row>
    <row r="286" spans="1:6" x14ac:dyDescent="0.25">
      <c r="A286" s="18">
        <v>2010761</v>
      </c>
      <c r="B286" s="18" t="s">
        <v>62</v>
      </c>
      <c r="C286" s="18" t="s">
        <v>57</v>
      </c>
      <c r="D286" s="20" t="s">
        <v>40</v>
      </c>
      <c r="E286" s="8">
        <v>2.29</v>
      </c>
      <c r="F286" s="27" t="s">
        <v>95</v>
      </c>
    </row>
    <row r="287" spans="1:6" x14ac:dyDescent="0.25">
      <c r="A287" s="18">
        <v>2011753</v>
      </c>
      <c r="B287" s="18" t="s">
        <v>63</v>
      </c>
      <c r="C287" s="18" t="s">
        <v>57</v>
      </c>
      <c r="D287" s="20" t="s">
        <v>40</v>
      </c>
      <c r="E287" s="8">
        <v>12.19</v>
      </c>
      <c r="F287" s="27" t="s">
        <v>95</v>
      </c>
    </row>
    <row r="288" spans="1:6" x14ac:dyDescent="0.25">
      <c r="A288" s="18">
        <v>2016300</v>
      </c>
      <c r="B288" s="18" t="s">
        <v>64</v>
      </c>
      <c r="C288" s="18" t="s">
        <v>57</v>
      </c>
      <c r="D288" s="20" t="s">
        <v>40</v>
      </c>
      <c r="E288" s="11">
        <v>1.95</v>
      </c>
      <c r="F288" s="27" t="s">
        <v>90</v>
      </c>
    </row>
    <row r="289" spans="1:6" x14ac:dyDescent="0.25">
      <c r="A289" s="18">
        <v>251202</v>
      </c>
      <c r="B289" s="18" t="s">
        <v>65</v>
      </c>
      <c r="C289" s="18" t="s">
        <v>66</v>
      </c>
      <c r="D289" s="20" t="s">
        <v>40</v>
      </c>
      <c r="E289" s="11">
        <v>3.29</v>
      </c>
      <c r="F289" s="27" t="s">
        <v>90</v>
      </c>
    </row>
    <row r="290" spans="1:6" x14ac:dyDescent="0.25">
      <c r="A290" s="18">
        <v>253827</v>
      </c>
      <c r="B290" s="18" t="s">
        <v>67</v>
      </c>
      <c r="C290" s="18" t="s">
        <v>66</v>
      </c>
      <c r="D290" s="20" t="s">
        <v>40</v>
      </c>
      <c r="E290" s="11">
        <v>5.19</v>
      </c>
      <c r="F290" s="27" t="s">
        <v>90</v>
      </c>
    </row>
    <row r="291" spans="1:6" x14ac:dyDescent="0.25">
      <c r="A291" s="18">
        <v>250007</v>
      </c>
      <c r="B291" s="18" t="s">
        <v>68</v>
      </c>
      <c r="C291" s="18" t="s">
        <v>66</v>
      </c>
      <c r="D291" s="20" t="s">
        <v>40</v>
      </c>
      <c r="E291" s="11">
        <v>3.89</v>
      </c>
      <c r="F291" s="27" t="s">
        <v>90</v>
      </c>
    </row>
    <row r="292" spans="1:6" x14ac:dyDescent="0.25">
      <c r="A292" s="18">
        <v>250005</v>
      </c>
      <c r="B292" s="18" t="s">
        <v>69</v>
      </c>
      <c r="C292" s="18" t="s">
        <v>66</v>
      </c>
      <c r="D292" s="20" t="s">
        <v>40</v>
      </c>
      <c r="E292" s="11">
        <v>6.29</v>
      </c>
      <c r="F292" s="27" t="s">
        <v>90</v>
      </c>
    </row>
    <row r="293" spans="1:6" x14ac:dyDescent="0.25">
      <c r="A293" s="18">
        <v>250004</v>
      </c>
      <c r="B293" s="18" t="s">
        <v>70</v>
      </c>
      <c r="C293" s="18" t="s">
        <v>66</v>
      </c>
      <c r="D293" s="20" t="s">
        <v>40</v>
      </c>
      <c r="E293" s="11">
        <v>2.59</v>
      </c>
      <c r="F293" s="27" t="s">
        <v>90</v>
      </c>
    </row>
    <row r="294" spans="1:6" x14ac:dyDescent="0.25">
      <c r="A294" s="18">
        <v>251277</v>
      </c>
      <c r="B294" s="18" t="s">
        <v>71</v>
      </c>
      <c r="C294" s="18" t="s">
        <v>66</v>
      </c>
      <c r="D294" s="20" t="s">
        <v>40</v>
      </c>
      <c r="E294" s="11">
        <v>2.19</v>
      </c>
      <c r="F294" s="27" t="s">
        <v>90</v>
      </c>
    </row>
    <row r="295" spans="1:6" x14ac:dyDescent="0.25">
      <c r="A295" s="18">
        <v>250015</v>
      </c>
      <c r="B295" s="18" t="s">
        <v>72</v>
      </c>
      <c r="C295" s="18" t="s">
        <v>66</v>
      </c>
      <c r="D295" s="20" t="s">
        <v>40</v>
      </c>
      <c r="E295" s="11">
        <v>3.99</v>
      </c>
      <c r="F295" s="27" t="s">
        <v>90</v>
      </c>
    </row>
    <row r="296" spans="1:6" x14ac:dyDescent="0.25">
      <c r="A296" s="18">
        <v>251292</v>
      </c>
      <c r="B296" s="18" t="s">
        <v>73</v>
      </c>
      <c r="C296" s="18" t="s">
        <v>66</v>
      </c>
      <c r="D296" s="20" t="s">
        <v>40</v>
      </c>
      <c r="E296" s="11">
        <v>1.99</v>
      </c>
      <c r="F296" s="27" t="s">
        <v>90</v>
      </c>
    </row>
    <row r="297" spans="1:6" x14ac:dyDescent="0.25">
      <c r="A297" s="18">
        <v>250017</v>
      </c>
      <c r="B297" s="18" t="s">
        <v>74</v>
      </c>
      <c r="C297" s="18" t="s">
        <v>66</v>
      </c>
      <c r="D297" s="20" t="s">
        <v>40</v>
      </c>
      <c r="E297" s="11">
        <v>2.4500000000000002</v>
      </c>
      <c r="F297" s="27" t="s">
        <v>90</v>
      </c>
    </row>
    <row r="298" spans="1:6" x14ac:dyDescent="0.25">
      <c r="A298" s="18">
        <v>250001</v>
      </c>
      <c r="B298" s="18" t="s">
        <v>75</v>
      </c>
      <c r="C298" s="18" t="s">
        <v>66</v>
      </c>
      <c r="D298" s="20" t="s">
        <v>40</v>
      </c>
      <c r="E298" s="11">
        <v>3.85</v>
      </c>
      <c r="F298" s="27" t="s">
        <v>90</v>
      </c>
    </row>
    <row r="299" spans="1:6" x14ac:dyDescent="0.25">
      <c r="A299" s="18">
        <v>250006</v>
      </c>
      <c r="B299" s="18" t="s">
        <v>76</v>
      </c>
      <c r="C299" s="18" t="s">
        <v>66</v>
      </c>
      <c r="D299" s="20" t="s">
        <v>40</v>
      </c>
      <c r="E299" s="11">
        <v>4.99</v>
      </c>
      <c r="F299" s="27" t="s">
        <v>90</v>
      </c>
    </row>
    <row r="300" spans="1:6" x14ac:dyDescent="0.25">
      <c r="A300" s="18">
        <v>250023</v>
      </c>
      <c r="B300" s="18" t="s">
        <v>77</v>
      </c>
      <c r="C300" s="18" t="s">
        <v>66</v>
      </c>
      <c r="D300" s="20" t="s">
        <v>40</v>
      </c>
      <c r="E300" s="11">
        <v>6.89</v>
      </c>
      <c r="F300" s="27" t="s">
        <v>90</v>
      </c>
    </row>
    <row r="301" spans="1:6" x14ac:dyDescent="0.25">
      <c r="A301" s="20">
        <v>250008</v>
      </c>
      <c r="B301" s="20" t="s">
        <v>78</v>
      </c>
      <c r="C301" s="20" t="s">
        <v>66</v>
      </c>
      <c r="D301" s="20" t="s">
        <v>40</v>
      </c>
      <c r="E301" s="11">
        <v>4.6900000000000004</v>
      </c>
      <c r="F301" s="27" t="s">
        <v>90</v>
      </c>
    </row>
    <row r="302" spans="1:6" x14ac:dyDescent="0.25">
      <c r="A302" s="18">
        <v>2017983</v>
      </c>
      <c r="B302" s="18" t="s">
        <v>2</v>
      </c>
      <c r="C302" s="18" t="s">
        <v>34</v>
      </c>
      <c r="D302" s="20" t="s">
        <v>41</v>
      </c>
      <c r="E302" s="11">
        <v>4.59</v>
      </c>
      <c r="F302" s="28" t="s">
        <v>90</v>
      </c>
    </row>
    <row r="303" spans="1:6" x14ac:dyDescent="0.25">
      <c r="A303" s="18">
        <v>2000447</v>
      </c>
      <c r="B303" s="18" t="s">
        <v>3</v>
      </c>
      <c r="C303" s="18" t="s">
        <v>34</v>
      </c>
      <c r="D303" s="20" t="s">
        <v>41</v>
      </c>
      <c r="E303" s="9">
        <v>4.13</v>
      </c>
      <c r="F303" s="27" t="s">
        <v>95</v>
      </c>
    </row>
    <row r="304" spans="1:6" x14ac:dyDescent="0.25">
      <c r="A304" s="18">
        <v>2000451</v>
      </c>
      <c r="B304" s="18" t="s">
        <v>4</v>
      </c>
      <c r="C304" s="18" t="s">
        <v>34</v>
      </c>
      <c r="D304" s="20" t="s">
        <v>41</v>
      </c>
      <c r="E304" s="11">
        <v>4.29</v>
      </c>
      <c r="F304" s="27" t="s">
        <v>90</v>
      </c>
    </row>
    <row r="305" spans="1:6" x14ac:dyDescent="0.25">
      <c r="A305" s="18">
        <v>2000938</v>
      </c>
      <c r="B305" s="18" t="s">
        <v>5</v>
      </c>
      <c r="C305" s="18" t="s">
        <v>34</v>
      </c>
      <c r="D305" s="20" t="s">
        <v>41</v>
      </c>
      <c r="E305" s="11">
        <v>4.99</v>
      </c>
      <c r="F305" s="27" t="s">
        <v>90</v>
      </c>
    </row>
    <row r="306" spans="1:6" x14ac:dyDescent="0.25">
      <c r="A306" s="18">
        <v>2000950</v>
      </c>
      <c r="B306" s="18" t="s">
        <v>6</v>
      </c>
      <c r="C306" s="18" t="s">
        <v>34</v>
      </c>
      <c r="D306" s="20" t="s">
        <v>41</v>
      </c>
      <c r="E306" s="11">
        <v>4.99</v>
      </c>
      <c r="F306" s="27" t="s">
        <v>90</v>
      </c>
    </row>
    <row r="307" spans="1:6" x14ac:dyDescent="0.25">
      <c r="A307" s="18">
        <v>2008723</v>
      </c>
      <c r="B307" s="18" t="s">
        <v>7</v>
      </c>
      <c r="C307" s="18" t="s">
        <v>34</v>
      </c>
      <c r="D307" s="20" t="s">
        <v>41</v>
      </c>
      <c r="E307" s="11">
        <v>4.99</v>
      </c>
      <c r="F307" s="27" t="s">
        <v>90</v>
      </c>
    </row>
    <row r="308" spans="1:6" x14ac:dyDescent="0.25">
      <c r="A308" s="18">
        <v>2001383</v>
      </c>
      <c r="B308" s="18" t="s">
        <v>8</v>
      </c>
      <c r="C308" s="18" t="s">
        <v>34</v>
      </c>
      <c r="D308" s="20" t="s">
        <v>41</v>
      </c>
      <c r="E308" s="11">
        <v>4.79</v>
      </c>
      <c r="F308" s="27" t="s">
        <v>90</v>
      </c>
    </row>
    <row r="309" spans="1:6" x14ac:dyDescent="0.25">
      <c r="A309" s="18">
        <v>2008772</v>
      </c>
      <c r="B309" s="18" t="s">
        <v>9</v>
      </c>
      <c r="C309" s="18" t="s">
        <v>34</v>
      </c>
      <c r="D309" s="20" t="s">
        <v>41</v>
      </c>
      <c r="E309" s="11">
        <v>5.99</v>
      </c>
      <c r="F309" s="27" t="s">
        <v>90</v>
      </c>
    </row>
    <row r="310" spans="1:6" x14ac:dyDescent="0.25">
      <c r="A310" s="18">
        <v>2008780</v>
      </c>
      <c r="B310" s="18" t="s">
        <v>10</v>
      </c>
      <c r="C310" s="18" t="s">
        <v>34</v>
      </c>
      <c r="D310" s="20" t="s">
        <v>41</v>
      </c>
      <c r="E310" s="11">
        <v>5.59</v>
      </c>
      <c r="F310" s="27" t="s">
        <v>90</v>
      </c>
    </row>
    <row r="311" spans="1:6" x14ac:dyDescent="0.25">
      <c r="A311" s="18">
        <v>2009109</v>
      </c>
      <c r="B311" s="18" t="s">
        <v>11</v>
      </c>
      <c r="C311" s="18" t="s">
        <v>34</v>
      </c>
      <c r="D311" s="20" t="s">
        <v>41</v>
      </c>
      <c r="E311" s="11">
        <v>6.99</v>
      </c>
      <c r="F311" s="27" t="s">
        <v>90</v>
      </c>
    </row>
    <row r="312" spans="1:6" x14ac:dyDescent="0.25">
      <c r="A312" s="18">
        <v>2009115</v>
      </c>
      <c r="B312" s="18" t="s">
        <v>12</v>
      </c>
      <c r="C312" s="18" t="s">
        <v>34</v>
      </c>
      <c r="D312" s="20" t="s">
        <v>41</v>
      </c>
      <c r="E312" s="11">
        <v>6.89</v>
      </c>
      <c r="F312" s="27" t="s">
        <v>90</v>
      </c>
    </row>
    <row r="313" spans="1:6" x14ac:dyDescent="0.25">
      <c r="A313" s="18">
        <v>2010226</v>
      </c>
      <c r="B313" s="18" t="s">
        <v>13</v>
      </c>
      <c r="C313" s="18" t="s">
        <v>34</v>
      </c>
      <c r="D313" s="20" t="s">
        <v>41</v>
      </c>
      <c r="E313" s="9">
        <v>4.32</v>
      </c>
      <c r="F313" s="27" t="s">
        <v>95</v>
      </c>
    </row>
    <row r="314" spans="1:6" x14ac:dyDescent="0.25">
      <c r="A314" s="18">
        <v>2010228</v>
      </c>
      <c r="B314" s="18" t="s">
        <v>14</v>
      </c>
      <c r="C314" s="18" t="s">
        <v>34</v>
      </c>
      <c r="D314" s="20" t="s">
        <v>41</v>
      </c>
      <c r="E314" s="9">
        <v>7.24</v>
      </c>
      <c r="F314" s="27" t="s">
        <v>95</v>
      </c>
    </row>
    <row r="315" spans="1:6" x14ac:dyDescent="0.25">
      <c r="A315" s="18">
        <v>2003455</v>
      </c>
      <c r="B315" s="18" t="s">
        <v>15</v>
      </c>
      <c r="C315" s="18" t="s">
        <v>34</v>
      </c>
      <c r="D315" s="20" t="s">
        <v>41</v>
      </c>
      <c r="E315" s="9">
        <v>8.19</v>
      </c>
      <c r="F315" s="27" t="s">
        <v>95</v>
      </c>
    </row>
    <row r="316" spans="1:6" x14ac:dyDescent="0.25">
      <c r="A316" s="18">
        <v>2003461</v>
      </c>
      <c r="B316" s="18" t="s">
        <v>16</v>
      </c>
      <c r="C316" s="18" t="s">
        <v>34</v>
      </c>
      <c r="D316" s="20" t="s">
        <v>41</v>
      </c>
      <c r="E316" s="9">
        <v>8.43</v>
      </c>
      <c r="F316" s="27" t="s">
        <v>95</v>
      </c>
    </row>
    <row r="317" spans="1:6" x14ac:dyDescent="0.25">
      <c r="A317" s="18">
        <v>2003466</v>
      </c>
      <c r="B317" s="18" t="s">
        <v>17</v>
      </c>
      <c r="C317" s="18" t="s">
        <v>34</v>
      </c>
      <c r="D317" s="20" t="s">
        <v>41</v>
      </c>
      <c r="E317" s="8">
        <v>8.77</v>
      </c>
      <c r="F317" s="27" t="s">
        <v>95</v>
      </c>
    </row>
    <row r="318" spans="1:6" x14ac:dyDescent="0.25">
      <c r="A318" s="18">
        <v>2003467</v>
      </c>
      <c r="B318" s="18" t="s">
        <v>18</v>
      </c>
      <c r="C318" s="18" t="s">
        <v>34</v>
      </c>
      <c r="D318" s="20" t="s">
        <v>41</v>
      </c>
      <c r="E318" s="11">
        <v>8.99</v>
      </c>
      <c r="F318" s="27" t="s">
        <v>90</v>
      </c>
    </row>
    <row r="319" spans="1:6" x14ac:dyDescent="0.25">
      <c r="A319" s="18">
        <v>2003706</v>
      </c>
      <c r="B319" s="18" t="s">
        <v>19</v>
      </c>
      <c r="C319" s="18" t="s">
        <v>34</v>
      </c>
      <c r="D319" s="20" t="s">
        <v>41</v>
      </c>
      <c r="E319" s="8">
        <v>2.04</v>
      </c>
      <c r="F319" s="27" t="s">
        <v>95</v>
      </c>
    </row>
    <row r="320" spans="1:6" x14ac:dyDescent="0.25">
      <c r="A320" s="18">
        <v>2003708</v>
      </c>
      <c r="B320" s="18" t="s">
        <v>20</v>
      </c>
      <c r="C320" s="18" t="s">
        <v>34</v>
      </c>
      <c r="D320" s="20" t="s">
        <v>41</v>
      </c>
      <c r="E320" s="11">
        <v>2.25</v>
      </c>
      <c r="F320" s="27" t="s">
        <v>90</v>
      </c>
    </row>
    <row r="321" spans="1:6" x14ac:dyDescent="0.25">
      <c r="A321" s="18">
        <v>2004656</v>
      </c>
      <c r="B321" s="18" t="s">
        <v>21</v>
      </c>
      <c r="C321" s="18" t="s">
        <v>34</v>
      </c>
      <c r="D321" s="20" t="s">
        <v>41</v>
      </c>
      <c r="E321" s="11">
        <v>4.99</v>
      </c>
      <c r="F321" s="27" t="s">
        <v>90</v>
      </c>
    </row>
    <row r="322" spans="1:6" x14ac:dyDescent="0.25">
      <c r="A322" s="18">
        <v>2004667</v>
      </c>
      <c r="B322" s="18" t="s">
        <v>22</v>
      </c>
      <c r="C322" s="18" t="s">
        <v>34</v>
      </c>
      <c r="D322" s="20" t="s">
        <v>41</v>
      </c>
      <c r="E322" s="11">
        <v>4.99</v>
      </c>
      <c r="F322" s="27" t="s">
        <v>90</v>
      </c>
    </row>
    <row r="323" spans="1:6" x14ac:dyDescent="0.25">
      <c r="A323" s="18">
        <v>2005118</v>
      </c>
      <c r="B323" s="18" t="s">
        <v>23</v>
      </c>
      <c r="C323" s="18" t="s">
        <v>34</v>
      </c>
      <c r="D323" s="20" t="s">
        <v>41</v>
      </c>
      <c r="E323" s="11">
        <v>2.89</v>
      </c>
      <c r="F323" s="27" t="s">
        <v>90</v>
      </c>
    </row>
    <row r="324" spans="1:6" x14ac:dyDescent="0.25">
      <c r="A324" s="18">
        <v>2005122</v>
      </c>
      <c r="B324" s="18" t="s">
        <v>24</v>
      </c>
      <c r="C324" s="18" t="s">
        <v>34</v>
      </c>
      <c r="D324" s="20" t="s">
        <v>41</v>
      </c>
      <c r="E324" s="8">
        <v>3.86</v>
      </c>
      <c r="F324" s="27" t="s">
        <v>95</v>
      </c>
    </row>
    <row r="325" spans="1:6" x14ac:dyDescent="0.25">
      <c r="A325" s="18">
        <v>2005127</v>
      </c>
      <c r="B325" s="18" t="s">
        <v>25</v>
      </c>
      <c r="C325" s="18" t="s">
        <v>34</v>
      </c>
      <c r="D325" s="20" t="s">
        <v>41</v>
      </c>
      <c r="E325" s="11">
        <v>2.99</v>
      </c>
      <c r="F325" s="27" t="s">
        <v>90</v>
      </c>
    </row>
    <row r="326" spans="1:6" x14ac:dyDescent="0.25">
      <c r="A326" s="18">
        <v>2005131</v>
      </c>
      <c r="B326" s="18" t="s">
        <v>26</v>
      </c>
      <c r="C326" s="18" t="s">
        <v>34</v>
      </c>
      <c r="D326" s="20" t="s">
        <v>41</v>
      </c>
      <c r="E326" s="11">
        <v>3.29</v>
      </c>
      <c r="F326" s="27" t="s">
        <v>90</v>
      </c>
    </row>
    <row r="327" spans="1:6" x14ac:dyDescent="0.25">
      <c r="A327" s="18">
        <v>2005256</v>
      </c>
      <c r="B327" s="18" t="s">
        <v>27</v>
      </c>
      <c r="C327" s="18" t="s">
        <v>34</v>
      </c>
      <c r="D327" s="20" t="s">
        <v>41</v>
      </c>
      <c r="E327" s="11">
        <v>2.89</v>
      </c>
      <c r="F327" s="27" t="s">
        <v>90</v>
      </c>
    </row>
    <row r="328" spans="1:6" x14ac:dyDescent="0.25">
      <c r="A328" s="18">
        <v>2021675</v>
      </c>
      <c r="B328" s="18" t="s">
        <v>28</v>
      </c>
      <c r="C328" s="18" t="s">
        <v>34</v>
      </c>
      <c r="D328" s="20" t="s">
        <v>41</v>
      </c>
      <c r="E328" s="11">
        <v>8.99</v>
      </c>
      <c r="F328" s="27" t="s">
        <v>90</v>
      </c>
    </row>
    <row r="329" spans="1:6" x14ac:dyDescent="0.25">
      <c r="A329" s="18">
        <v>2005597</v>
      </c>
      <c r="B329" s="18" t="s">
        <v>29</v>
      </c>
      <c r="C329" s="18" t="s">
        <v>34</v>
      </c>
      <c r="D329" s="20" t="s">
        <v>41</v>
      </c>
      <c r="E329" s="8">
        <v>9.0299999999999994</v>
      </c>
      <c r="F329" s="27" t="s">
        <v>95</v>
      </c>
    </row>
    <row r="330" spans="1:6" x14ac:dyDescent="0.25">
      <c r="A330" s="18">
        <v>2005599</v>
      </c>
      <c r="B330" s="18" t="s">
        <v>30</v>
      </c>
      <c r="C330" s="18" t="s">
        <v>34</v>
      </c>
      <c r="D330" s="20" t="s">
        <v>41</v>
      </c>
      <c r="E330" s="11">
        <v>8.99</v>
      </c>
      <c r="F330" s="27" t="s">
        <v>90</v>
      </c>
    </row>
    <row r="331" spans="1:6" x14ac:dyDescent="0.25">
      <c r="A331" s="18">
        <v>250090</v>
      </c>
      <c r="B331" s="18" t="s">
        <v>31</v>
      </c>
      <c r="C331" s="18" t="s">
        <v>34</v>
      </c>
      <c r="D331" s="20" t="s">
        <v>41</v>
      </c>
      <c r="E331" s="11">
        <v>8.99</v>
      </c>
      <c r="F331" s="27" t="s">
        <v>90</v>
      </c>
    </row>
    <row r="332" spans="1:6" x14ac:dyDescent="0.25">
      <c r="A332" s="18">
        <v>2007406</v>
      </c>
      <c r="B332" s="18" t="s">
        <v>32</v>
      </c>
      <c r="C332" s="18" t="s">
        <v>34</v>
      </c>
      <c r="D332" s="20" t="s">
        <v>41</v>
      </c>
      <c r="E332" s="11">
        <v>1.0900000000000001</v>
      </c>
      <c r="F332" s="27" t="s">
        <v>90</v>
      </c>
    </row>
    <row r="333" spans="1:6" x14ac:dyDescent="0.25">
      <c r="A333" s="18">
        <v>250115</v>
      </c>
      <c r="B333" s="18" t="s">
        <v>47</v>
      </c>
      <c r="C333" s="18" t="s">
        <v>48</v>
      </c>
      <c r="D333" s="20" t="s">
        <v>41</v>
      </c>
      <c r="E333" s="11">
        <v>44.9</v>
      </c>
      <c r="F333" s="27" t="s">
        <v>90</v>
      </c>
    </row>
    <row r="334" spans="1:6" x14ac:dyDescent="0.25">
      <c r="A334" s="18">
        <v>2003559</v>
      </c>
      <c r="B334" s="18" t="s">
        <v>49</v>
      </c>
      <c r="C334" s="18" t="s">
        <v>48</v>
      </c>
      <c r="D334" s="20" t="s">
        <v>41</v>
      </c>
      <c r="E334" s="11">
        <v>31.9</v>
      </c>
      <c r="F334" s="27" t="s">
        <v>90</v>
      </c>
    </row>
    <row r="335" spans="1:6" x14ac:dyDescent="0.25">
      <c r="A335" s="18">
        <v>253041</v>
      </c>
      <c r="B335" s="18" t="s">
        <v>50</v>
      </c>
      <c r="C335" s="18" t="s">
        <v>48</v>
      </c>
      <c r="D335" s="20" t="s">
        <v>41</v>
      </c>
      <c r="E335" s="8">
        <v>12.79</v>
      </c>
      <c r="F335" s="27" t="s">
        <v>95</v>
      </c>
    </row>
    <row r="336" spans="1:6" x14ac:dyDescent="0.25">
      <c r="A336" s="18">
        <v>250639</v>
      </c>
      <c r="B336" s="18" t="s">
        <v>51</v>
      </c>
      <c r="C336" s="18" t="s">
        <v>48</v>
      </c>
      <c r="D336" s="20" t="s">
        <v>41</v>
      </c>
      <c r="E336" s="11">
        <v>36.9</v>
      </c>
      <c r="F336" s="27" t="s">
        <v>90</v>
      </c>
    </row>
    <row r="337" spans="1:6" x14ac:dyDescent="0.25">
      <c r="A337" s="18">
        <v>2005652</v>
      </c>
      <c r="B337" s="18" t="s">
        <v>52</v>
      </c>
      <c r="C337" s="18" t="s">
        <v>48</v>
      </c>
      <c r="D337" s="20" t="s">
        <v>41</v>
      </c>
      <c r="E337" s="8">
        <v>16.95</v>
      </c>
      <c r="F337" s="27" t="s">
        <v>95</v>
      </c>
    </row>
    <row r="338" spans="1:6" x14ac:dyDescent="0.25">
      <c r="A338" s="18">
        <v>2005663</v>
      </c>
      <c r="B338" s="18" t="s">
        <v>53</v>
      </c>
      <c r="C338" s="18" t="s">
        <v>48</v>
      </c>
      <c r="D338" s="20" t="s">
        <v>41</v>
      </c>
      <c r="E338" s="8">
        <v>15.99</v>
      </c>
      <c r="F338" s="27" t="s">
        <v>95</v>
      </c>
    </row>
    <row r="339" spans="1:6" x14ac:dyDescent="0.25">
      <c r="A339" s="18">
        <v>250048</v>
      </c>
      <c r="B339" s="18" t="s">
        <v>54</v>
      </c>
      <c r="C339" s="18" t="s">
        <v>48</v>
      </c>
      <c r="D339" s="20" t="s">
        <v>41</v>
      </c>
      <c r="E339" s="8">
        <v>40.840000000000003</v>
      </c>
      <c r="F339" s="27" t="s">
        <v>95</v>
      </c>
    </row>
    <row r="340" spans="1:6" x14ac:dyDescent="0.25">
      <c r="A340" s="18">
        <v>250868</v>
      </c>
      <c r="B340" s="18" t="s">
        <v>55</v>
      </c>
      <c r="C340" s="18" t="s">
        <v>48</v>
      </c>
      <c r="D340" s="20" t="s">
        <v>41</v>
      </c>
      <c r="E340" s="11">
        <v>41.99</v>
      </c>
      <c r="F340" s="27" t="s">
        <v>90</v>
      </c>
    </row>
    <row r="341" spans="1:6" x14ac:dyDescent="0.25">
      <c r="A341" s="18">
        <v>2000654</v>
      </c>
      <c r="B341" s="18" t="s">
        <v>56</v>
      </c>
      <c r="C341" s="18" t="s">
        <v>57</v>
      </c>
      <c r="D341" s="20" t="s">
        <v>41</v>
      </c>
      <c r="E341" s="11">
        <v>1.99</v>
      </c>
      <c r="F341" s="27" t="s">
        <v>90</v>
      </c>
    </row>
    <row r="342" spans="1:6" x14ac:dyDescent="0.25">
      <c r="A342" s="18">
        <v>2000660</v>
      </c>
      <c r="B342" s="18" t="s">
        <v>58</v>
      </c>
      <c r="C342" s="18" t="s">
        <v>57</v>
      </c>
      <c r="D342" s="20" t="s">
        <v>41</v>
      </c>
      <c r="E342" s="8">
        <v>2.09</v>
      </c>
      <c r="F342" s="27" t="s">
        <v>95</v>
      </c>
    </row>
    <row r="343" spans="1:6" x14ac:dyDescent="0.25">
      <c r="A343" s="18">
        <v>2009656</v>
      </c>
      <c r="B343" s="18" t="s">
        <v>59</v>
      </c>
      <c r="C343" s="18" t="s">
        <v>57</v>
      </c>
      <c r="D343" s="20" t="s">
        <v>41</v>
      </c>
      <c r="E343" s="11">
        <v>4.49</v>
      </c>
      <c r="F343" s="27" t="s">
        <v>90</v>
      </c>
    </row>
    <row r="344" spans="1:6" x14ac:dyDescent="0.25">
      <c r="A344" s="18">
        <v>2009927</v>
      </c>
      <c r="B344" s="18" t="s">
        <v>60</v>
      </c>
      <c r="C344" s="18" t="s">
        <v>57</v>
      </c>
      <c r="D344" s="20" t="s">
        <v>41</v>
      </c>
      <c r="E344" s="11">
        <v>2.4900000000000002</v>
      </c>
      <c r="F344" s="27" t="s">
        <v>90</v>
      </c>
    </row>
    <row r="345" spans="1:6" x14ac:dyDescent="0.25">
      <c r="A345" s="18">
        <v>2009936</v>
      </c>
      <c r="B345" s="18" t="s">
        <v>61</v>
      </c>
      <c r="C345" s="18" t="s">
        <v>57</v>
      </c>
      <c r="D345" s="20" t="s">
        <v>41</v>
      </c>
      <c r="E345" s="11">
        <v>3.59</v>
      </c>
      <c r="F345" s="27" t="s">
        <v>90</v>
      </c>
    </row>
    <row r="346" spans="1:6" x14ac:dyDescent="0.25">
      <c r="A346" s="18">
        <v>2010761</v>
      </c>
      <c r="B346" s="18" t="s">
        <v>62</v>
      </c>
      <c r="C346" s="18" t="s">
        <v>57</v>
      </c>
      <c r="D346" s="20" t="s">
        <v>41</v>
      </c>
      <c r="E346" s="8">
        <v>2.29</v>
      </c>
      <c r="F346" s="27" t="s">
        <v>95</v>
      </c>
    </row>
    <row r="347" spans="1:6" x14ac:dyDescent="0.25">
      <c r="A347" s="18">
        <v>2011753</v>
      </c>
      <c r="B347" s="18" t="s">
        <v>63</v>
      </c>
      <c r="C347" s="18" t="s">
        <v>57</v>
      </c>
      <c r="D347" s="20" t="s">
        <v>41</v>
      </c>
      <c r="E347" s="11">
        <v>10.98</v>
      </c>
      <c r="F347" s="27" t="s">
        <v>90</v>
      </c>
    </row>
    <row r="348" spans="1:6" x14ac:dyDescent="0.25">
      <c r="A348" s="18">
        <v>2016300</v>
      </c>
      <c r="B348" s="18" t="s">
        <v>64</v>
      </c>
      <c r="C348" s="18" t="s">
        <v>57</v>
      </c>
      <c r="D348" s="20" t="s">
        <v>41</v>
      </c>
      <c r="E348" s="11">
        <v>2.09</v>
      </c>
      <c r="F348" s="27" t="s">
        <v>90</v>
      </c>
    </row>
    <row r="349" spans="1:6" x14ac:dyDescent="0.25">
      <c r="A349" s="18">
        <v>251202</v>
      </c>
      <c r="B349" s="18" t="s">
        <v>65</v>
      </c>
      <c r="C349" s="18" t="s">
        <v>66</v>
      </c>
      <c r="D349" s="20" t="s">
        <v>41</v>
      </c>
      <c r="E349" s="11">
        <v>1.99</v>
      </c>
      <c r="F349" s="27" t="s">
        <v>90</v>
      </c>
    </row>
    <row r="350" spans="1:6" x14ac:dyDescent="0.25">
      <c r="A350" s="18">
        <v>253827</v>
      </c>
      <c r="B350" s="18" t="s">
        <v>67</v>
      </c>
      <c r="C350" s="18" t="s">
        <v>66</v>
      </c>
      <c r="D350" s="20" t="s">
        <v>41</v>
      </c>
      <c r="E350" s="11">
        <v>3.49</v>
      </c>
      <c r="F350" s="27" t="s">
        <v>90</v>
      </c>
    </row>
    <row r="351" spans="1:6" x14ac:dyDescent="0.25">
      <c r="A351" s="18">
        <v>250007</v>
      </c>
      <c r="B351" s="18" t="s">
        <v>68</v>
      </c>
      <c r="C351" s="18" t="s">
        <v>66</v>
      </c>
      <c r="D351" s="20" t="s">
        <v>41</v>
      </c>
      <c r="E351" s="11">
        <v>3.79</v>
      </c>
      <c r="F351" s="27" t="s">
        <v>90</v>
      </c>
    </row>
    <row r="352" spans="1:6" x14ac:dyDescent="0.25">
      <c r="A352" s="18">
        <v>250005</v>
      </c>
      <c r="B352" s="18" t="s">
        <v>69</v>
      </c>
      <c r="C352" s="18" t="s">
        <v>66</v>
      </c>
      <c r="D352" s="20" t="s">
        <v>41</v>
      </c>
      <c r="E352" s="11">
        <v>5.99</v>
      </c>
      <c r="F352" s="27" t="s">
        <v>90</v>
      </c>
    </row>
    <row r="353" spans="1:6" x14ac:dyDescent="0.25">
      <c r="A353" s="18">
        <v>250004</v>
      </c>
      <c r="B353" s="18" t="s">
        <v>70</v>
      </c>
      <c r="C353" s="18" t="s">
        <v>66</v>
      </c>
      <c r="D353" s="20" t="s">
        <v>41</v>
      </c>
      <c r="E353" s="11">
        <v>2.4900000000000002</v>
      </c>
      <c r="F353" s="27" t="s">
        <v>90</v>
      </c>
    </row>
    <row r="354" spans="1:6" x14ac:dyDescent="0.25">
      <c r="A354" s="18">
        <v>251277</v>
      </c>
      <c r="B354" s="18" t="s">
        <v>71</v>
      </c>
      <c r="C354" s="18" t="s">
        <v>66</v>
      </c>
      <c r="D354" s="20" t="s">
        <v>41</v>
      </c>
      <c r="E354" s="11">
        <v>1.29</v>
      </c>
      <c r="F354" s="27" t="s">
        <v>90</v>
      </c>
    </row>
    <row r="355" spans="1:6" x14ac:dyDescent="0.25">
      <c r="A355" s="18">
        <v>250015</v>
      </c>
      <c r="B355" s="18" t="s">
        <v>72</v>
      </c>
      <c r="C355" s="18" t="s">
        <v>66</v>
      </c>
      <c r="D355" s="20" t="s">
        <v>41</v>
      </c>
      <c r="E355" s="11">
        <v>2.4900000000000002</v>
      </c>
      <c r="F355" s="27" t="s">
        <v>90</v>
      </c>
    </row>
    <row r="356" spans="1:6" x14ac:dyDescent="0.25">
      <c r="A356" s="18">
        <v>251292</v>
      </c>
      <c r="B356" s="18" t="s">
        <v>73</v>
      </c>
      <c r="C356" s="18" t="s">
        <v>66</v>
      </c>
      <c r="D356" s="20" t="s">
        <v>41</v>
      </c>
      <c r="E356" s="11">
        <v>1.29</v>
      </c>
      <c r="F356" s="27" t="s">
        <v>90</v>
      </c>
    </row>
    <row r="357" spans="1:6" x14ac:dyDescent="0.25">
      <c r="A357" s="18">
        <v>250017</v>
      </c>
      <c r="B357" s="18" t="s">
        <v>74</v>
      </c>
      <c r="C357" s="18" t="s">
        <v>66</v>
      </c>
      <c r="D357" s="20" t="s">
        <v>41</v>
      </c>
      <c r="E357" s="11">
        <v>2.39</v>
      </c>
      <c r="F357" s="27" t="s">
        <v>90</v>
      </c>
    </row>
    <row r="358" spans="1:6" x14ac:dyDescent="0.25">
      <c r="A358" s="18">
        <v>250001</v>
      </c>
      <c r="B358" s="18" t="s">
        <v>75</v>
      </c>
      <c r="C358" s="18" t="s">
        <v>66</v>
      </c>
      <c r="D358" s="20" t="s">
        <v>41</v>
      </c>
      <c r="E358" s="11">
        <v>2.99</v>
      </c>
      <c r="F358" s="27" t="s">
        <v>90</v>
      </c>
    </row>
    <row r="359" spans="1:6" x14ac:dyDescent="0.25">
      <c r="A359" s="18">
        <v>250006</v>
      </c>
      <c r="B359" s="18" t="s">
        <v>76</v>
      </c>
      <c r="C359" s="18" t="s">
        <v>66</v>
      </c>
      <c r="D359" s="20" t="s">
        <v>41</v>
      </c>
      <c r="E359" s="11">
        <v>3.29</v>
      </c>
      <c r="F359" s="27" t="s">
        <v>90</v>
      </c>
    </row>
    <row r="360" spans="1:6" x14ac:dyDescent="0.25">
      <c r="A360" s="18">
        <v>250023</v>
      </c>
      <c r="B360" s="18" t="s">
        <v>77</v>
      </c>
      <c r="C360" s="18" t="s">
        <v>66</v>
      </c>
      <c r="D360" s="20" t="s">
        <v>41</v>
      </c>
      <c r="E360" s="8">
        <v>5.42</v>
      </c>
      <c r="F360" s="27" t="s">
        <v>95</v>
      </c>
    </row>
    <row r="361" spans="1:6" x14ac:dyDescent="0.25">
      <c r="A361" s="20">
        <v>250008</v>
      </c>
      <c r="B361" s="20" t="s">
        <v>78</v>
      </c>
      <c r="C361" s="20" t="s">
        <v>66</v>
      </c>
      <c r="D361" s="20" t="s">
        <v>41</v>
      </c>
      <c r="E361" s="11">
        <v>6.49</v>
      </c>
      <c r="F361" s="27" t="s">
        <v>90</v>
      </c>
    </row>
    <row r="362" spans="1:6" x14ac:dyDescent="0.25">
      <c r="A362" s="18">
        <v>2017983</v>
      </c>
      <c r="B362" s="18" t="s">
        <v>2</v>
      </c>
      <c r="C362" s="18" t="s">
        <v>34</v>
      </c>
      <c r="D362" s="20" t="s">
        <v>42</v>
      </c>
      <c r="E362" s="11">
        <v>3.79</v>
      </c>
      <c r="F362" s="28" t="s">
        <v>90</v>
      </c>
    </row>
    <row r="363" spans="1:6" x14ac:dyDescent="0.25">
      <c r="A363" s="18">
        <v>2000447</v>
      </c>
      <c r="B363" s="18" t="s">
        <v>3</v>
      </c>
      <c r="C363" s="18" t="s">
        <v>34</v>
      </c>
      <c r="D363" s="20" t="s">
        <v>42</v>
      </c>
      <c r="E363" s="11">
        <v>3.69</v>
      </c>
      <c r="F363" s="27" t="s">
        <v>90</v>
      </c>
    </row>
    <row r="364" spans="1:6" x14ac:dyDescent="0.25">
      <c r="A364" s="18">
        <v>2000451</v>
      </c>
      <c r="B364" s="18" t="s">
        <v>4</v>
      </c>
      <c r="C364" s="18" t="s">
        <v>34</v>
      </c>
      <c r="D364" s="20" t="s">
        <v>42</v>
      </c>
      <c r="E364" s="11">
        <v>3.69</v>
      </c>
      <c r="F364" s="27" t="s">
        <v>90</v>
      </c>
    </row>
    <row r="365" spans="1:6" x14ac:dyDescent="0.25">
      <c r="A365" s="18">
        <v>2000938</v>
      </c>
      <c r="B365" s="18" t="s">
        <v>5</v>
      </c>
      <c r="C365" s="18" t="s">
        <v>34</v>
      </c>
      <c r="D365" s="20" t="s">
        <v>42</v>
      </c>
      <c r="E365" s="9">
        <v>4.82</v>
      </c>
      <c r="F365" s="27" t="s">
        <v>95</v>
      </c>
    </row>
    <row r="366" spans="1:6" x14ac:dyDescent="0.25">
      <c r="A366" s="18">
        <v>2000950</v>
      </c>
      <c r="B366" s="18" t="s">
        <v>6</v>
      </c>
      <c r="C366" s="18" t="s">
        <v>34</v>
      </c>
      <c r="D366" s="20" t="s">
        <v>42</v>
      </c>
      <c r="E366" s="11">
        <v>5.59</v>
      </c>
      <c r="F366" s="27" t="s">
        <v>90</v>
      </c>
    </row>
    <row r="367" spans="1:6" x14ac:dyDescent="0.25">
      <c r="A367" s="18">
        <v>2008723</v>
      </c>
      <c r="B367" s="18" t="s">
        <v>7</v>
      </c>
      <c r="C367" s="18" t="s">
        <v>34</v>
      </c>
      <c r="D367" s="20" t="s">
        <v>42</v>
      </c>
      <c r="E367" s="11">
        <v>5.29</v>
      </c>
      <c r="F367" s="27" t="s">
        <v>90</v>
      </c>
    </row>
    <row r="368" spans="1:6" x14ac:dyDescent="0.25">
      <c r="A368" s="18">
        <v>2001383</v>
      </c>
      <c r="B368" s="18" t="s">
        <v>8</v>
      </c>
      <c r="C368" s="18" t="s">
        <v>34</v>
      </c>
      <c r="D368" s="20" t="s">
        <v>42</v>
      </c>
      <c r="E368" s="11">
        <v>4.8899999999999997</v>
      </c>
      <c r="F368" s="27" t="s">
        <v>90</v>
      </c>
    </row>
    <row r="369" spans="1:6" x14ac:dyDescent="0.25">
      <c r="A369" s="18">
        <v>2008772</v>
      </c>
      <c r="B369" s="18" t="s">
        <v>9</v>
      </c>
      <c r="C369" s="18" t="s">
        <v>34</v>
      </c>
      <c r="D369" s="20" t="s">
        <v>42</v>
      </c>
      <c r="E369" s="11">
        <v>5.99</v>
      </c>
      <c r="F369" s="27" t="s">
        <v>90</v>
      </c>
    </row>
    <row r="370" spans="1:6" x14ac:dyDescent="0.25">
      <c r="A370" s="18">
        <v>2008780</v>
      </c>
      <c r="B370" s="18" t="s">
        <v>10</v>
      </c>
      <c r="C370" s="18" t="s">
        <v>34</v>
      </c>
      <c r="D370" s="20" t="s">
        <v>42</v>
      </c>
      <c r="E370" s="9">
        <v>5.48</v>
      </c>
      <c r="F370" s="27" t="s">
        <v>95</v>
      </c>
    </row>
    <row r="371" spans="1:6" x14ac:dyDescent="0.25">
      <c r="A371" s="18">
        <v>2009109</v>
      </c>
      <c r="B371" s="18" t="s">
        <v>11</v>
      </c>
      <c r="C371" s="18" t="s">
        <v>34</v>
      </c>
      <c r="D371" s="20" t="s">
        <v>42</v>
      </c>
      <c r="E371" s="11">
        <v>5.99</v>
      </c>
      <c r="F371" s="27" t="s">
        <v>90</v>
      </c>
    </row>
    <row r="372" spans="1:6" x14ac:dyDescent="0.25">
      <c r="A372" s="18">
        <v>2009115</v>
      </c>
      <c r="B372" s="18" t="s">
        <v>12</v>
      </c>
      <c r="C372" s="18" t="s">
        <v>34</v>
      </c>
      <c r="D372" s="20" t="s">
        <v>42</v>
      </c>
      <c r="E372" s="11">
        <v>5.99</v>
      </c>
      <c r="F372" s="27" t="s">
        <v>90</v>
      </c>
    </row>
    <row r="373" spans="1:6" x14ac:dyDescent="0.25">
      <c r="A373" s="18">
        <v>2010226</v>
      </c>
      <c r="B373" s="18" t="s">
        <v>13</v>
      </c>
      <c r="C373" s="18" t="s">
        <v>34</v>
      </c>
      <c r="D373" s="20" t="s">
        <v>42</v>
      </c>
      <c r="E373" s="9">
        <v>4.32</v>
      </c>
      <c r="F373" s="27" t="s">
        <v>95</v>
      </c>
    </row>
    <row r="374" spans="1:6" x14ac:dyDescent="0.25">
      <c r="A374" s="18">
        <v>2010228</v>
      </c>
      <c r="B374" s="18" t="s">
        <v>14</v>
      </c>
      <c r="C374" s="18" t="s">
        <v>34</v>
      </c>
      <c r="D374" s="20" t="s">
        <v>42</v>
      </c>
      <c r="E374" s="11">
        <v>12.99</v>
      </c>
      <c r="F374" s="27" t="s">
        <v>90</v>
      </c>
    </row>
    <row r="375" spans="1:6" x14ac:dyDescent="0.25">
      <c r="A375" s="18">
        <v>2003455</v>
      </c>
      <c r="B375" s="18" t="s">
        <v>15</v>
      </c>
      <c r="C375" s="18" t="s">
        <v>34</v>
      </c>
      <c r="D375" s="20" t="s">
        <v>42</v>
      </c>
      <c r="E375" s="9">
        <v>8.19</v>
      </c>
      <c r="F375" s="27" t="s">
        <v>95</v>
      </c>
    </row>
    <row r="376" spans="1:6" x14ac:dyDescent="0.25">
      <c r="A376" s="18">
        <v>2003461</v>
      </c>
      <c r="B376" s="18" t="s">
        <v>16</v>
      </c>
      <c r="C376" s="18" t="s">
        <v>34</v>
      </c>
      <c r="D376" s="20" t="s">
        <v>42</v>
      </c>
      <c r="E376" s="11">
        <v>7.89</v>
      </c>
      <c r="F376" s="27" t="s">
        <v>90</v>
      </c>
    </row>
    <row r="377" spans="1:6" x14ac:dyDescent="0.25">
      <c r="A377" s="18">
        <v>2003466</v>
      </c>
      <c r="B377" s="18" t="s">
        <v>17</v>
      </c>
      <c r="C377" s="18" t="s">
        <v>34</v>
      </c>
      <c r="D377" s="20" t="s">
        <v>42</v>
      </c>
      <c r="E377" s="8">
        <v>8.77</v>
      </c>
      <c r="F377" s="27" t="s">
        <v>95</v>
      </c>
    </row>
    <row r="378" spans="1:6" x14ac:dyDescent="0.25">
      <c r="A378" s="18">
        <v>2003467</v>
      </c>
      <c r="B378" s="18" t="s">
        <v>18</v>
      </c>
      <c r="C378" s="18" t="s">
        <v>34</v>
      </c>
      <c r="D378" s="20" t="s">
        <v>42</v>
      </c>
      <c r="E378" s="8">
        <v>8.82</v>
      </c>
      <c r="F378" s="27" t="s">
        <v>95</v>
      </c>
    </row>
    <row r="379" spans="1:6" x14ac:dyDescent="0.25">
      <c r="A379" s="18">
        <v>2003706</v>
      </c>
      <c r="B379" s="18" t="s">
        <v>19</v>
      </c>
      <c r="C379" s="18" t="s">
        <v>34</v>
      </c>
      <c r="D379" s="20" t="s">
        <v>42</v>
      </c>
      <c r="E379" s="11">
        <v>2.19</v>
      </c>
      <c r="F379" s="27" t="s">
        <v>90</v>
      </c>
    </row>
    <row r="380" spans="1:6" x14ac:dyDescent="0.25">
      <c r="A380" s="18">
        <v>2003708</v>
      </c>
      <c r="B380" s="18" t="s">
        <v>20</v>
      </c>
      <c r="C380" s="18" t="s">
        <v>34</v>
      </c>
      <c r="D380" s="20" t="s">
        <v>42</v>
      </c>
      <c r="E380" s="11">
        <v>1.99</v>
      </c>
      <c r="F380" s="27" t="s">
        <v>90</v>
      </c>
    </row>
    <row r="381" spans="1:6" x14ac:dyDescent="0.25">
      <c r="A381" s="18">
        <v>2004656</v>
      </c>
      <c r="B381" s="18" t="s">
        <v>21</v>
      </c>
      <c r="C381" s="18" t="s">
        <v>34</v>
      </c>
      <c r="D381" s="20" t="s">
        <v>42</v>
      </c>
      <c r="E381" s="11">
        <v>4.3899999999999997</v>
      </c>
      <c r="F381" s="27" t="s">
        <v>90</v>
      </c>
    </row>
    <row r="382" spans="1:6" x14ac:dyDescent="0.25">
      <c r="A382" s="18">
        <v>2004667</v>
      </c>
      <c r="B382" s="18" t="s">
        <v>22</v>
      </c>
      <c r="C382" s="18" t="s">
        <v>34</v>
      </c>
      <c r="D382" s="20" t="s">
        <v>42</v>
      </c>
      <c r="E382" s="11">
        <v>4.6900000000000004</v>
      </c>
      <c r="F382" s="27" t="s">
        <v>90</v>
      </c>
    </row>
    <row r="383" spans="1:6" x14ac:dyDescent="0.25">
      <c r="A383" s="18">
        <v>2005118</v>
      </c>
      <c r="B383" s="18" t="s">
        <v>23</v>
      </c>
      <c r="C383" s="18" t="s">
        <v>34</v>
      </c>
      <c r="D383" s="20" t="s">
        <v>42</v>
      </c>
      <c r="E383" s="11">
        <v>2.59</v>
      </c>
      <c r="F383" s="27" t="s">
        <v>90</v>
      </c>
    </row>
    <row r="384" spans="1:6" x14ac:dyDescent="0.25">
      <c r="A384" s="18">
        <v>2005122</v>
      </c>
      <c r="B384" s="18" t="s">
        <v>24</v>
      </c>
      <c r="C384" s="18" t="s">
        <v>34</v>
      </c>
      <c r="D384" s="20" t="s">
        <v>42</v>
      </c>
      <c r="E384" s="11">
        <v>3.65</v>
      </c>
      <c r="F384" s="27" t="s">
        <v>90</v>
      </c>
    </row>
    <row r="385" spans="1:6" x14ac:dyDescent="0.25">
      <c r="A385" s="18">
        <v>2005127</v>
      </c>
      <c r="B385" s="18" t="s">
        <v>25</v>
      </c>
      <c r="C385" s="18" t="s">
        <v>34</v>
      </c>
      <c r="D385" s="20" t="s">
        <v>42</v>
      </c>
      <c r="E385" s="11">
        <v>2.79</v>
      </c>
      <c r="F385" s="27" t="s">
        <v>90</v>
      </c>
    </row>
    <row r="386" spans="1:6" x14ac:dyDescent="0.25">
      <c r="A386" s="18">
        <v>2005131</v>
      </c>
      <c r="B386" s="18" t="s">
        <v>26</v>
      </c>
      <c r="C386" s="18" t="s">
        <v>34</v>
      </c>
      <c r="D386" s="20" t="s">
        <v>42</v>
      </c>
      <c r="E386" s="11">
        <v>2.4900000000000002</v>
      </c>
      <c r="F386" s="27" t="s">
        <v>90</v>
      </c>
    </row>
    <row r="387" spans="1:6" x14ac:dyDescent="0.25">
      <c r="A387" s="18">
        <v>2005256</v>
      </c>
      <c r="B387" s="18" t="s">
        <v>27</v>
      </c>
      <c r="C387" s="18" t="s">
        <v>34</v>
      </c>
      <c r="D387" s="20" t="s">
        <v>42</v>
      </c>
      <c r="E387" s="11">
        <v>3.69</v>
      </c>
      <c r="F387" s="27" t="s">
        <v>90</v>
      </c>
    </row>
    <row r="388" spans="1:6" x14ac:dyDescent="0.25">
      <c r="A388" s="18">
        <v>2021675</v>
      </c>
      <c r="B388" s="18" t="s">
        <v>28</v>
      </c>
      <c r="C388" s="18" t="s">
        <v>34</v>
      </c>
      <c r="D388" s="20" t="s">
        <v>42</v>
      </c>
      <c r="E388" s="8">
        <v>9.0299999999999994</v>
      </c>
      <c r="F388" s="27" t="s">
        <v>95</v>
      </c>
    </row>
    <row r="389" spans="1:6" x14ac:dyDescent="0.25">
      <c r="A389" s="18">
        <v>2005597</v>
      </c>
      <c r="B389" s="18" t="s">
        <v>29</v>
      </c>
      <c r="C389" s="18" t="s">
        <v>34</v>
      </c>
      <c r="D389" s="20" t="s">
        <v>42</v>
      </c>
      <c r="E389" s="11">
        <v>7.89</v>
      </c>
      <c r="F389" s="27" t="s">
        <v>90</v>
      </c>
    </row>
    <row r="390" spans="1:6" x14ac:dyDescent="0.25">
      <c r="A390" s="18">
        <v>2005599</v>
      </c>
      <c r="B390" s="18" t="s">
        <v>30</v>
      </c>
      <c r="C390" s="18" t="s">
        <v>34</v>
      </c>
      <c r="D390" s="20" t="s">
        <v>42</v>
      </c>
      <c r="E390" s="11">
        <v>8.39</v>
      </c>
      <c r="F390" s="27" t="s">
        <v>90</v>
      </c>
    </row>
    <row r="391" spans="1:6" x14ac:dyDescent="0.25">
      <c r="A391" s="18">
        <v>250090</v>
      </c>
      <c r="B391" s="18" t="s">
        <v>31</v>
      </c>
      <c r="C391" s="18" t="s">
        <v>34</v>
      </c>
      <c r="D391" s="20" t="s">
        <v>42</v>
      </c>
      <c r="E391" s="11">
        <v>13.99</v>
      </c>
      <c r="F391" s="27" t="s">
        <v>90</v>
      </c>
    </row>
    <row r="392" spans="1:6" x14ac:dyDescent="0.25">
      <c r="A392" s="18">
        <v>2007406</v>
      </c>
      <c r="B392" s="18" t="s">
        <v>32</v>
      </c>
      <c r="C392" s="18" t="s">
        <v>34</v>
      </c>
      <c r="D392" s="20" t="s">
        <v>42</v>
      </c>
      <c r="E392" s="11">
        <v>1.19</v>
      </c>
      <c r="F392" s="27" t="s">
        <v>90</v>
      </c>
    </row>
    <row r="393" spans="1:6" x14ac:dyDescent="0.25">
      <c r="A393" s="18">
        <v>250115</v>
      </c>
      <c r="B393" s="18" t="s">
        <v>47</v>
      </c>
      <c r="C393" s="18" t="s">
        <v>48</v>
      </c>
      <c r="D393" s="20" t="s">
        <v>42</v>
      </c>
      <c r="E393" s="11">
        <v>48.99</v>
      </c>
      <c r="F393" s="27" t="s">
        <v>90</v>
      </c>
    </row>
    <row r="394" spans="1:6" x14ac:dyDescent="0.25">
      <c r="A394" s="18">
        <v>2003559</v>
      </c>
      <c r="B394" s="18" t="s">
        <v>49</v>
      </c>
      <c r="C394" s="18" t="s">
        <v>48</v>
      </c>
      <c r="D394" s="20" t="s">
        <v>42</v>
      </c>
      <c r="E394" s="11">
        <v>43.49</v>
      </c>
      <c r="F394" s="27" t="s">
        <v>90</v>
      </c>
    </row>
    <row r="395" spans="1:6" x14ac:dyDescent="0.25">
      <c r="A395" s="18">
        <v>253041</v>
      </c>
      <c r="B395" s="18" t="s">
        <v>50</v>
      </c>
      <c r="C395" s="18" t="s">
        <v>48</v>
      </c>
      <c r="D395" s="20" t="s">
        <v>42</v>
      </c>
      <c r="E395" s="11">
        <v>13.89</v>
      </c>
      <c r="F395" s="27" t="s">
        <v>90</v>
      </c>
    </row>
    <row r="396" spans="1:6" x14ac:dyDescent="0.25">
      <c r="A396" s="18">
        <v>250639</v>
      </c>
      <c r="B396" s="18" t="s">
        <v>51</v>
      </c>
      <c r="C396" s="18" t="s">
        <v>48</v>
      </c>
      <c r="D396" s="20" t="s">
        <v>42</v>
      </c>
      <c r="E396" s="11">
        <v>25.19</v>
      </c>
      <c r="F396" s="27" t="s">
        <v>90</v>
      </c>
    </row>
    <row r="397" spans="1:6" x14ac:dyDescent="0.25">
      <c r="A397" s="18">
        <v>2005652</v>
      </c>
      <c r="B397" s="18" t="s">
        <v>52</v>
      </c>
      <c r="C397" s="18" t="s">
        <v>48</v>
      </c>
      <c r="D397" s="20" t="s">
        <v>42</v>
      </c>
      <c r="E397" s="11">
        <v>18.89</v>
      </c>
      <c r="F397" s="27" t="s">
        <v>90</v>
      </c>
    </row>
    <row r="398" spans="1:6" x14ac:dyDescent="0.25">
      <c r="A398" s="18">
        <v>2005663</v>
      </c>
      <c r="B398" s="18" t="s">
        <v>53</v>
      </c>
      <c r="C398" s="18" t="s">
        <v>48</v>
      </c>
      <c r="D398" s="20" t="s">
        <v>42</v>
      </c>
      <c r="E398" s="8">
        <v>15.99</v>
      </c>
      <c r="F398" s="27" t="s">
        <v>95</v>
      </c>
    </row>
    <row r="399" spans="1:6" x14ac:dyDescent="0.25">
      <c r="A399" s="18">
        <v>250048</v>
      </c>
      <c r="B399" s="18" t="s">
        <v>54</v>
      </c>
      <c r="C399" s="18" t="s">
        <v>48</v>
      </c>
      <c r="D399" s="20" t="s">
        <v>42</v>
      </c>
      <c r="E399" s="11">
        <v>39.99</v>
      </c>
      <c r="F399" s="27" t="s">
        <v>90</v>
      </c>
    </row>
    <row r="400" spans="1:6" x14ac:dyDescent="0.25">
      <c r="A400" s="18">
        <v>250868</v>
      </c>
      <c r="B400" s="18" t="s">
        <v>55</v>
      </c>
      <c r="C400" s="18" t="s">
        <v>48</v>
      </c>
      <c r="D400" s="20" t="s">
        <v>42</v>
      </c>
      <c r="E400" s="8">
        <v>42.07</v>
      </c>
      <c r="F400" s="27" t="s">
        <v>95</v>
      </c>
    </row>
    <row r="401" spans="1:6" x14ac:dyDescent="0.25">
      <c r="A401" s="18">
        <v>2000654</v>
      </c>
      <c r="B401" s="18" t="s">
        <v>56</v>
      </c>
      <c r="C401" s="18" t="s">
        <v>57</v>
      </c>
      <c r="D401" s="20" t="s">
        <v>42</v>
      </c>
      <c r="E401" s="8">
        <v>1.96</v>
      </c>
      <c r="F401" s="27" t="s">
        <v>95</v>
      </c>
    </row>
    <row r="402" spans="1:6" x14ac:dyDescent="0.25">
      <c r="A402" s="18">
        <v>2000660</v>
      </c>
      <c r="B402" s="18" t="s">
        <v>58</v>
      </c>
      <c r="C402" s="18" t="s">
        <v>57</v>
      </c>
      <c r="D402" s="20" t="s">
        <v>42</v>
      </c>
      <c r="E402" s="11">
        <v>1.99</v>
      </c>
      <c r="F402" s="27" t="s">
        <v>90</v>
      </c>
    </row>
    <row r="403" spans="1:6" x14ac:dyDescent="0.25">
      <c r="A403" s="18">
        <v>2009656</v>
      </c>
      <c r="B403" s="18" t="s">
        <v>59</v>
      </c>
      <c r="C403" s="18" t="s">
        <v>57</v>
      </c>
      <c r="D403" s="20" t="s">
        <v>42</v>
      </c>
      <c r="E403" s="11">
        <v>3.49</v>
      </c>
      <c r="F403" s="27" t="s">
        <v>90</v>
      </c>
    </row>
    <row r="404" spans="1:6" x14ac:dyDescent="0.25">
      <c r="A404" s="18">
        <v>2009927</v>
      </c>
      <c r="B404" s="18" t="s">
        <v>60</v>
      </c>
      <c r="C404" s="18" t="s">
        <v>57</v>
      </c>
      <c r="D404" s="20" t="s">
        <v>42</v>
      </c>
      <c r="E404" s="11">
        <v>2.29</v>
      </c>
      <c r="F404" s="27" t="s">
        <v>90</v>
      </c>
    </row>
    <row r="405" spans="1:6" x14ac:dyDescent="0.25">
      <c r="A405" s="18">
        <v>2009936</v>
      </c>
      <c r="B405" s="18" t="s">
        <v>61</v>
      </c>
      <c r="C405" s="18" t="s">
        <v>57</v>
      </c>
      <c r="D405" s="20" t="s">
        <v>42</v>
      </c>
      <c r="E405" s="11">
        <v>2.99</v>
      </c>
      <c r="F405" s="27" t="s">
        <v>90</v>
      </c>
    </row>
    <row r="406" spans="1:6" x14ac:dyDescent="0.25">
      <c r="A406" s="18">
        <v>2010761</v>
      </c>
      <c r="B406" s="18" t="s">
        <v>62</v>
      </c>
      <c r="C406" s="18" t="s">
        <v>57</v>
      </c>
      <c r="D406" s="20" t="s">
        <v>42</v>
      </c>
      <c r="E406" s="11">
        <v>2.29</v>
      </c>
      <c r="F406" s="27" t="s">
        <v>90</v>
      </c>
    </row>
    <row r="407" spans="1:6" x14ac:dyDescent="0.25">
      <c r="A407" s="18">
        <v>2011753</v>
      </c>
      <c r="B407" s="18" t="s">
        <v>63</v>
      </c>
      <c r="C407" s="18" t="s">
        <v>57</v>
      </c>
      <c r="D407" s="20" t="s">
        <v>42</v>
      </c>
      <c r="E407" s="11">
        <v>14.99</v>
      </c>
      <c r="F407" s="27" t="s">
        <v>90</v>
      </c>
    </row>
    <row r="408" spans="1:6" x14ac:dyDescent="0.25">
      <c r="A408" s="18">
        <v>2016300</v>
      </c>
      <c r="B408" s="18" t="s">
        <v>64</v>
      </c>
      <c r="C408" s="18" t="s">
        <v>57</v>
      </c>
      <c r="D408" s="20" t="s">
        <v>42</v>
      </c>
      <c r="E408" s="11">
        <v>1.69</v>
      </c>
      <c r="F408" s="27" t="s">
        <v>90</v>
      </c>
    </row>
    <row r="409" spans="1:6" x14ac:dyDescent="0.25">
      <c r="A409" s="18">
        <v>251202</v>
      </c>
      <c r="B409" s="18" t="s">
        <v>65</v>
      </c>
      <c r="C409" s="18" t="s">
        <v>66</v>
      </c>
      <c r="D409" s="20" t="s">
        <v>42</v>
      </c>
      <c r="E409" s="11">
        <v>3.39</v>
      </c>
      <c r="F409" s="27" t="s">
        <v>90</v>
      </c>
    </row>
    <row r="410" spans="1:6" x14ac:dyDescent="0.25">
      <c r="A410" s="18">
        <v>253827</v>
      </c>
      <c r="B410" s="18" t="s">
        <v>67</v>
      </c>
      <c r="C410" s="18" t="s">
        <v>66</v>
      </c>
      <c r="D410" s="20" t="s">
        <v>42</v>
      </c>
      <c r="E410" s="11">
        <v>4.29</v>
      </c>
      <c r="F410" s="27" t="s">
        <v>90</v>
      </c>
    </row>
    <row r="411" spans="1:6" x14ac:dyDescent="0.25">
      <c r="A411" s="18">
        <v>250007</v>
      </c>
      <c r="B411" s="18" t="s">
        <v>68</v>
      </c>
      <c r="C411" s="18" t="s">
        <v>66</v>
      </c>
      <c r="D411" s="20" t="s">
        <v>42</v>
      </c>
      <c r="E411" s="11">
        <v>3.49</v>
      </c>
      <c r="F411" s="27" t="s">
        <v>90</v>
      </c>
    </row>
    <row r="412" spans="1:6" x14ac:dyDescent="0.25">
      <c r="A412" s="18">
        <v>250005</v>
      </c>
      <c r="B412" s="18" t="s">
        <v>69</v>
      </c>
      <c r="C412" s="18" t="s">
        <v>66</v>
      </c>
      <c r="D412" s="20" t="s">
        <v>42</v>
      </c>
      <c r="E412" s="11">
        <v>4.49</v>
      </c>
      <c r="F412" s="27" t="s">
        <v>90</v>
      </c>
    </row>
    <row r="413" spans="1:6" x14ac:dyDescent="0.25">
      <c r="A413" s="18">
        <v>250004</v>
      </c>
      <c r="B413" s="18" t="s">
        <v>70</v>
      </c>
      <c r="C413" s="18" t="s">
        <v>66</v>
      </c>
      <c r="D413" s="20" t="s">
        <v>42</v>
      </c>
      <c r="E413" s="11">
        <v>2.09</v>
      </c>
      <c r="F413" s="27" t="s">
        <v>90</v>
      </c>
    </row>
    <row r="414" spans="1:6" x14ac:dyDescent="0.25">
      <c r="A414" s="18">
        <v>251277</v>
      </c>
      <c r="B414" s="18" t="s">
        <v>71</v>
      </c>
      <c r="C414" s="18" t="s">
        <v>66</v>
      </c>
      <c r="D414" s="20" t="s">
        <v>42</v>
      </c>
      <c r="E414" s="11">
        <v>2.29</v>
      </c>
      <c r="F414" s="27" t="s">
        <v>90</v>
      </c>
    </row>
    <row r="415" spans="1:6" x14ac:dyDescent="0.25">
      <c r="A415" s="18">
        <v>250015</v>
      </c>
      <c r="B415" s="18" t="s">
        <v>72</v>
      </c>
      <c r="C415" s="18" t="s">
        <v>66</v>
      </c>
      <c r="D415" s="20" t="s">
        <v>42</v>
      </c>
      <c r="E415" s="11">
        <v>2.79</v>
      </c>
      <c r="F415" s="27" t="s">
        <v>90</v>
      </c>
    </row>
    <row r="416" spans="1:6" x14ac:dyDescent="0.25">
      <c r="A416" s="18">
        <v>251292</v>
      </c>
      <c r="B416" s="18" t="s">
        <v>73</v>
      </c>
      <c r="C416" s="18" t="s">
        <v>66</v>
      </c>
      <c r="D416" s="20" t="s">
        <v>42</v>
      </c>
      <c r="E416" s="11">
        <v>1.39</v>
      </c>
      <c r="F416" s="27" t="s">
        <v>90</v>
      </c>
    </row>
    <row r="417" spans="1:6" x14ac:dyDescent="0.25">
      <c r="A417" s="18">
        <v>250017</v>
      </c>
      <c r="B417" s="18" t="s">
        <v>74</v>
      </c>
      <c r="C417" s="18" t="s">
        <v>66</v>
      </c>
      <c r="D417" s="20" t="s">
        <v>42</v>
      </c>
      <c r="E417" s="11">
        <v>2.23</v>
      </c>
      <c r="F417" s="27" t="s">
        <v>90</v>
      </c>
    </row>
    <row r="418" spans="1:6" x14ac:dyDescent="0.25">
      <c r="A418" s="18">
        <v>250001</v>
      </c>
      <c r="B418" s="18" t="s">
        <v>75</v>
      </c>
      <c r="C418" s="18" t="s">
        <v>66</v>
      </c>
      <c r="D418" s="20" t="s">
        <v>42</v>
      </c>
      <c r="E418" s="11">
        <v>2.79</v>
      </c>
      <c r="F418" s="27" t="s">
        <v>90</v>
      </c>
    </row>
    <row r="419" spans="1:6" x14ac:dyDescent="0.25">
      <c r="A419" s="18">
        <v>250006</v>
      </c>
      <c r="B419" s="18" t="s">
        <v>76</v>
      </c>
      <c r="C419" s="18" t="s">
        <v>66</v>
      </c>
      <c r="D419" s="20" t="s">
        <v>42</v>
      </c>
      <c r="E419" s="11">
        <v>2.98</v>
      </c>
      <c r="F419" s="27" t="s">
        <v>90</v>
      </c>
    </row>
    <row r="420" spans="1:6" x14ac:dyDescent="0.25">
      <c r="A420" s="18">
        <v>250023</v>
      </c>
      <c r="B420" s="18" t="s">
        <v>77</v>
      </c>
      <c r="C420" s="18" t="s">
        <v>66</v>
      </c>
      <c r="D420" s="20" t="s">
        <v>42</v>
      </c>
      <c r="E420" s="11">
        <v>4.49</v>
      </c>
      <c r="F420" s="27" t="s">
        <v>90</v>
      </c>
    </row>
    <row r="421" spans="1:6" x14ac:dyDescent="0.25">
      <c r="A421" s="20">
        <v>250008</v>
      </c>
      <c r="B421" s="20" t="s">
        <v>78</v>
      </c>
      <c r="C421" s="20" t="s">
        <v>66</v>
      </c>
      <c r="D421" s="20" t="s">
        <v>42</v>
      </c>
      <c r="E421" s="11">
        <v>3.69</v>
      </c>
      <c r="F421" s="27" t="s">
        <v>90</v>
      </c>
    </row>
    <row r="422" spans="1:6" x14ac:dyDescent="0.25">
      <c r="A422" s="18">
        <v>2017983</v>
      </c>
      <c r="B422" s="18" t="s">
        <v>2</v>
      </c>
      <c r="C422" s="18" t="s">
        <v>34</v>
      </c>
      <c r="D422" s="20" t="s">
        <v>43</v>
      </c>
      <c r="E422" s="9">
        <v>3.91</v>
      </c>
      <c r="F422" s="28" t="s">
        <v>95</v>
      </c>
    </row>
    <row r="423" spans="1:6" x14ac:dyDescent="0.25">
      <c r="A423" s="18">
        <v>2000447</v>
      </c>
      <c r="B423" s="18" t="s">
        <v>3</v>
      </c>
      <c r="C423" s="18" t="s">
        <v>34</v>
      </c>
      <c r="D423" s="20" t="s">
        <v>43</v>
      </c>
      <c r="E423" s="9">
        <v>4.13</v>
      </c>
      <c r="F423" s="29" t="s">
        <v>95</v>
      </c>
    </row>
    <row r="424" spans="1:6" x14ac:dyDescent="0.25">
      <c r="A424" s="18">
        <v>2000451</v>
      </c>
      <c r="B424" s="18" t="s">
        <v>4</v>
      </c>
      <c r="C424" s="18" t="s">
        <v>34</v>
      </c>
      <c r="D424" s="20" t="s">
        <v>43</v>
      </c>
      <c r="E424" s="9">
        <v>4.01</v>
      </c>
      <c r="F424" s="29" t="s">
        <v>95</v>
      </c>
    </row>
    <row r="425" spans="1:6" x14ac:dyDescent="0.25">
      <c r="A425" s="18">
        <v>2000938</v>
      </c>
      <c r="B425" s="18" t="s">
        <v>5</v>
      </c>
      <c r="C425" s="18" t="s">
        <v>34</v>
      </c>
      <c r="D425" s="20" t="s">
        <v>43</v>
      </c>
      <c r="E425" s="9">
        <v>4.82</v>
      </c>
      <c r="F425" s="29" t="s">
        <v>95</v>
      </c>
    </row>
    <row r="426" spans="1:6" x14ac:dyDescent="0.25">
      <c r="A426" s="18">
        <v>2000950</v>
      </c>
      <c r="B426" s="18" t="s">
        <v>6</v>
      </c>
      <c r="C426" s="18" t="s">
        <v>34</v>
      </c>
      <c r="D426" s="20" t="s">
        <v>43</v>
      </c>
      <c r="E426" s="11">
        <v>4.99</v>
      </c>
      <c r="F426" s="29" t="s">
        <v>90</v>
      </c>
    </row>
    <row r="427" spans="1:6" x14ac:dyDescent="0.25">
      <c r="A427" s="18">
        <v>2008723</v>
      </c>
      <c r="B427" s="18" t="s">
        <v>7</v>
      </c>
      <c r="C427" s="18" t="s">
        <v>34</v>
      </c>
      <c r="D427" s="20" t="s">
        <v>43</v>
      </c>
      <c r="E427" s="11">
        <v>4.95</v>
      </c>
      <c r="F427" s="29" t="s">
        <v>90</v>
      </c>
    </row>
    <row r="428" spans="1:6" x14ac:dyDescent="0.25">
      <c r="A428" s="18">
        <v>2001383</v>
      </c>
      <c r="B428" s="18" t="s">
        <v>8</v>
      </c>
      <c r="C428" s="18" t="s">
        <v>34</v>
      </c>
      <c r="D428" s="20" t="s">
        <v>43</v>
      </c>
      <c r="E428" s="11">
        <v>4.55</v>
      </c>
      <c r="F428" s="29" t="s">
        <v>90</v>
      </c>
    </row>
    <row r="429" spans="1:6" x14ac:dyDescent="0.25">
      <c r="A429" s="18">
        <v>2008772</v>
      </c>
      <c r="B429" s="18" t="s">
        <v>9</v>
      </c>
      <c r="C429" s="18" t="s">
        <v>34</v>
      </c>
      <c r="D429" s="20" t="s">
        <v>43</v>
      </c>
      <c r="E429" s="11">
        <v>5.79</v>
      </c>
      <c r="F429" s="29" t="s">
        <v>90</v>
      </c>
    </row>
    <row r="430" spans="1:6" x14ac:dyDescent="0.25">
      <c r="A430" s="18">
        <v>2008780</v>
      </c>
      <c r="B430" s="18" t="s">
        <v>10</v>
      </c>
      <c r="C430" s="18" t="s">
        <v>34</v>
      </c>
      <c r="D430" s="20" t="s">
        <v>43</v>
      </c>
      <c r="E430" s="9">
        <v>5.48</v>
      </c>
      <c r="F430" s="29" t="s">
        <v>95</v>
      </c>
    </row>
    <row r="431" spans="1:6" x14ac:dyDescent="0.25">
      <c r="A431" s="18">
        <v>2009109</v>
      </c>
      <c r="B431" s="18" t="s">
        <v>11</v>
      </c>
      <c r="C431" s="18" t="s">
        <v>34</v>
      </c>
      <c r="D431" s="20" t="s">
        <v>43</v>
      </c>
      <c r="E431" s="11">
        <v>5.83</v>
      </c>
      <c r="F431" s="29" t="s">
        <v>90</v>
      </c>
    </row>
    <row r="432" spans="1:6" x14ac:dyDescent="0.25">
      <c r="A432" s="18">
        <v>2009115</v>
      </c>
      <c r="B432" s="18" t="s">
        <v>12</v>
      </c>
      <c r="C432" s="18" t="s">
        <v>34</v>
      </c>
      <c r="D432" s="20" t="s">
        <v>43</v>
      </c>
      <c r="E432" s="11">
        <v>5.41</v>
      </c>
      <c r="F432" s="29" t="s">
        <v>90</v>
      </c>
    </row>
    <row r="433" spans="1:6" x14ac:dyDescent="0.25">
      <c r="A433" s="18">
        <v>2010226</v>
      </c>
      <c r="B433" s="18" t="s">
        <v>13</v>
      </c>
      <c r="C433" s="18" t="s">
        <v>34</v>
      </c>
      <c r="D433" s="20" t="s">
        <v>43</v>
      </c>
      <c r="E433" s="11">
        <v>4.99</v>
      </c>
      <c r="F433" s="29" t="s">
        <v>90</v>
      </c>
    </row>
    <row r="434" spans="1:6" x14ac:dyDescent="0.25">
      <c r="A434" s="18">
        <v>2010228</v>
      </c>
      <c r="B434" s="18" t="s">
        <v>14</v>
      </c>
      <c r="C434" s="18" t="s">
        <v>34</v>
      </c>
      <c r="D434" s="20" t="s">
        <v>43</v>
      </c>
      <c r="E434" s="9">
        <v>7.24</v>
      </c>
      <c r="F434" s="29" t="s">
        <v>95</v>
      </c>
    </row>
    <row r="435" spans="1:6" x14ac:dyDescent="0.25">
      <c r="A435" s="18">
        <v>2003455</v>
      </c>
      <c r="B435" s="18" t="s">
        <v>15</v>
      </c>
      <c r="C435" s="18" t="s">
        <v>34</v>
      </c>
      <c r="D435" s="20" t="s">
        <v>43</v>
      </c>
      <c r="E435" s="9">
        <v>8.19</v>
      </c>
      <c r="F435" s="29" t="s">
        <v>95</v>
      </c>
    </row>
    <row r="436" spans="1:6" x14ac:dyDescent="0.25">
      <c r="A436" s="18">
        <v>2003461</v>
      </c>
      <c r="B436" s="18" t="s">
        <v>16</v>
      </c>
      <c r="C436" s="18" t="s">
        <v>34</v>
      </c>
      <c r="D436" s="20" t="s">
        <v>43</v>
      </c>
      <c r="E436" s="9">
        <v>8.43</v>
      </c>
      <c r="F436" s="29" t="s">
        <v>95</v>
      </c>
    </row>
    <row r="437" spans="1:6" x14ac:dyDescent="0.25">
      <c r="A437" s="18">
        <v>2003466</v>
      </c>
      <c r="B437" s="18" t="s">
        <v>17</v>
      </c>
      <c r="C437" s="18" t="s">
        <v>34</v>
      </c>
      <c r="D437" s="20" t="s">
        <v>43</v>
      </c>
      <c r="E437" s="11">
        <v>8.99</v>
      </c>
      <c r="F437" s="29" t="s">
        <v>90</v>
      </c>
    </row>
    <row r="438" spans="1:6" x14ac:dyDescent="0.25">
      <c r="A438" s="18">
        <v>2003467</v>
      </c>
      <c r="B438" s="18" t="s">
        <v>18</v>
      </c>
      <c r="C438" s="18" t="s">
        <v>34</v>
      </c>
      <c r="D438" s="20" t="s">
        <v>43</v>
      </c>
      <c r="E438" s="11">
        <v>8.99</v>
      </c>
      <c r="F438" s="29" t="s">
        <v>90</v>
      </c>
    </row>
    <row r="439" spans="1:6" x14ac:dyDescent="0.25">
      <c r="A439" s="18">
        <v>2003706</v>
      </c>
      <c r="B439" s="18" t="s">
        <v>19</v>
      </c>
      <c r="C439" s="18" t="s">
        <v>34</v>
      </c>
      <c r="D439" s="20" t="s">
        <v>43</v>
      </c>
      <c r="E439" s="8">
        <v>2.04</v>
      </c>
      <c r="F439" s="29" t="s">
        <v>95</v>
      </c>
    </row>
    <row r="440" spans="1:6" x14ac:dyDescent="0.25">
      <c r="A440" s="18">
        <v>2003708</v>
      </c>
      <c r="B440" s="18" t="s">
        <v>20</v>
      </c>
      <c r="C440" s="18" t="s">
        <v>34</v>
      </c>
      <c r="D440" s="20" t="s">
        <v>43</v>
      </c>
      <c r="E440" s="11">
        <v>1.99</v>
      </c>
      <c r="F440" s="29" t="s">
        <v>90</v>
      </c>
    </row>
    <row r="441" spans="1:6" x14ac:dyDescent="0.25">
      <c r="A441" s="18">
        <v>2004656</v>
      </c>
      <c r="B441" s="18" t="s">
        <v>21</v>
      </c>
      <c r="C441" s="18" t="s">
        <v>34</v>
      </c>
      <c r="D441" s="20" t="s">
        <v>43</v>
      </c>
      <c r="E441" s="11">
        <v>5.59</v>
      </c>
      <c r="F441" s="29" t="s">
        <v>90</v>
      </c>
    </row>
    <row r="442" spans="1:6" x14ac:dyDescent="0.25">
      <c r="A442" s="18">
        <v>2004667</v>
      </c>
      <c r="B442" s="18" t="s">
        <v>22</v>
      </c>
      <c r="C442" s="18" t="s">
        <v>34</v>
      </c>
      <c r="D442" s="20" t="s">
        <v>43</v>
      </c>
      <c r="E442" s="11">
        <v>4.49</v>
      </c>
      <c r="F442" s="29" t="s">
        <v>90</v>
      </c>
    </row>
    <row r="443" spans="1:6" x14ac:dyDescent="0.25">
      <c r="A443" s="18">
        <v>2005118</v>
      </c>
      <c r="B443" s="18" t="s">
        <v>23</v>
      </c>
      <c r="C443" s="18" t="s">
        <v>34</v>
      </c>
      <c r="D443" s="20" t="s">
        <v>43</v>
      </c>
      <c r="E443" s="8">
        <v>2.93</v>
      </c>
      <c r="F443" s="29" t="s">
        <v>95</v>
      </c>
    </row>
    <row r="444" spans="1:6" x14ac:dyDescent="0.25">
      <c r="A444" s="18">
        <v>2005122</v>
      </c>
      <c r="B444" s="18" t="s">
        <v>24</v>
      </c>
      <c r="C444" s="18" t="s">
        <v>34</v>
      </c>
      <c r="D444" s="20" t="s">
        <v>43</v>
      </c>
      <c r="E444" s="11">
        <v>4.1900000000000004</v>
      </c>
      <c r="F444" s="29" t="s">
        <v>90</v>
      </c>
    </row>
    <row r="445" spans="1:6" x14ac:dyDescent="0.25">
      <c r="A445" s="18">
        <v>2005127</v>
      </c>
      <c r="B445" s="18" t="s">
        <v>25</v>
      </c>
      <c r="C445" s="18" t="s">
        <v>34</v>
      </c>
      <c r="D445" s="20" t="s">
        <v>43</v>
      </c>
      <c r="E445" s="11">
        <v>2.25</v>
      </c>
      <c r="F445" s="29" t="s">
        <v>90</v>
      </c>
    </row>
    <row r="446" spans="1:6" x14ac:dyDescent="0.25">
      <c r="A446" s="18">
        <v>2005131</v>
      </c>
      <c r="B446" s="18" t="s">
        <v>26</v>
      </c>
      <c r="C446" s="18" t="s">
        <v>34</v>
      </c>
      <c r="D446" s="20" t="s">
        <v>43</v>
      </c>
      <c r="E446" s="11">
        <v>1.99</v>
      </c>
      <c r="F446" s="29" t="s">
        <v>90</v>
      </c>
    </row>
    <row r="447" spans="1:6" x14ac:dyDescent="0.25">
      <c r="A447" s="18">
        <v>2005256</v>
      </c>
      <c r="B447" s="18" t="s">
        <v>27</v>
      </c>
      <c r="C447" s="18" t="s">
        <v>34</v>
      </c>
      <c r="D447" s="20" t="s">
        <v>43</v>
      </c>
      <c r="E447" s="8">
        <v>3.67</v>
      </c>
      <c r="F447" s="29" t="s">
        <v>95</v>
      </c>
    </row>
    <row r="448" spans="1:6" x14ac:dyDescent="0.25">
      <c r="A448" s="18">
        <v>2021675</v>
      </c>
      <c r="B448" s="18" t="s">
        <v>28</v>
      </c>
      <c r="C448" s="18" t="s">
        <v>34</v>
      </c>
      <c r="D448" s="20" t="s">
        <v>43</v>
      </c>
      <c r="E448" s="8">
        <v>9.0299999999999994</v>
      </c>
      <c r="F448" s="29" t="s">
        <v>95</v>
      </c>
    </row>
    <row r="449" spans="1:6" x14ac:dyDescent="0.25">
      <c r="A449" s="18">
        <v>2005597</v>
      </c>
      <c r="B449" s="18" t="s">
        <v>29</v>
      </c>
      <c r="C449" s="18" t="s">
        <v>34</v>
      </c>
      <c r="D449" s="20" t="s">
        <v>43</v>
      </c>
      <c r="E449" s="11">
        <v>7.59</v>
      </c>
      <c r="F449" s="29" t="s">
        <v>90</v>
      </c>
    </row>
    <row r="450" spans="1:6" x14ac:dyDescent="0.25">
      <c r="A450" s="18">
        <v>2005599</v>
      </c>
      <c r="B450" s="18" t="s">
        <v>30</v>
      </c>
      <c r="C450" s="18" t="s">
        <v>34</v>
      </c>
      <c r="D450" s="20" t="s">
        <v>43</v>
      </c>
      <c r="E450" s="11">
        <v>7.99</v>
      </c>
      <c r="F450" s="29" t="s">
        <v>90</v>
      </c>
    </row>
    <row r="451" spans="1:6" x14ac:dyDescent="0.25">
      <c r="A451" s="18">
        <v>250090</v>
      </c>
      <c r="B451" s="18" t="s">
        <v>31</v>
      </c>
      <c r="C451" s="18" t="s">
        <v>34</v>
      </c>
      <c r="D451" s="20" t="s">
        <v>43</v>
      </c>
      <c r="E451" s="11">
        <v>11.99</v>
      </c>
      <c r="F451" s="29" t="s">
        <v>90</v>
      </c>
    </row>
    <row r="452" spans="1:6" x14ac:dyDescent="0.25">
      <c r="A452" s="18">
        <v>2007406</v>
      </c>
      <c r="B452" s="18" t="s">
        <v>32</v>
      </c>
      <c r="C452" s="18" t="s">
        <v>34</v>
      </c>
      <c r="D452" s="20" t="s">
        <v>43</v>
      </c>
      <c r="E452" s="11">
        <v>1.1499999999999999</v>
      </c>
      <c r="F452" s="29" t="s">
        <v>90</v>
      </c>
    </row>
    <row r="453" spans="1:6" x14ac:dyDescent="0.25">
      <c r="A453" s="18">
        <v>250115</v>
      </c>
      <c r="B453" s="18" t="s">
        <v>47</v>
      </c>
      <c r="C453" s="18" t="s">
        <v>48</v>
      </c>
      <c r="D453" s="20" t="s">
        <v>43</v>
      </c>
      <c r="E453" s="11">
        <v>47.99</v>
      </c>
      <c r="F453" s="29" t="s">
        <v>90</v>
      </c>
    </row>
    <row r="454" spans="1:6" x14ac:dyDescent="0.25">
      <c r="A454" s="18">
        <v>2003559</v>
      </c>
      <c r="B454" s="18" t="s">
        <v>49</v>
      </c>
      <c r="C454" s="18" t="s">
        <v>48</v>
      </c>
      <c r="D454" s="20" t="s">
        <v>43</v>
      </c>
      <c r="E454" s="8">
        <v>38.729999999999997</v>
      </c>
      <c r="F454" s="29" t="s">
        <v>95</v>
      </c>
    </row>
    <row r="455" spans="1:6" x14ac:dyDescent="0.25">
      <c r="A455" s="18">
        <v>253041</v>
      </c>
      <c r="B455" s="18" t="s">
        <v>50</v>
      </c>
      <c r="C455" s="18" t="s">
        <v>48</v>
      </c>
      <c r="D455" s="20" t="s">
        <v>43</v>
      </c>
      <c r="E455" s="11">
        <v>11.99</v>
      </c>
      <c r="F455" s="29" t="s">
        <v>90</v>
      </c>
    </row>
    <row r="456" spans="1:6" x14ac:dyDescent="0.25">
      <c r="A456" s="18">
        <v>250639</v>
      </c>
      <c r="B456" s="18" t="s">
        <v>51</v>
      </c>
      <c r="C456" s="18" t="s">
        <v>48</v>
      </c>
      <c r="D456" s="20" t="s">
        <v>43</v>
      </c>
      <c r="E456" s="8">
        <v>37.81</v>
      </c>
      <c r="F456" s="29" t="s">
        <v>95</v>
      </c>
    </row>
    <row r="457" spans="1:6" x14ac:dyDescent="0.25">
      <c r="A457" s="18">
        <v>2005652</v>
      </c>
      <c r="B457" s="18" t="s">
        <v>52</v>
      </c>
      <c r="C457" s="18" t="s">
        <v>48</v>
      </c>
      <c r="D457" s="20" t="s">
        <v>43</v>
      </c>
      <c r="E457" s="8">
        <v>16.95</v>
      </c>
      <c r="F457" s="29" t="s">
        <v>95</v>
      </c>
    </row>
    <row r="458" spans="1:6" x14ac:dyDescent="0.25">
      <c r="A458" s="18">
        <v>2005663</v>
      </c>
      <c r="B458" s="18" t="s">
        <v>53</v>
      </c>
      <c r="C458" s="18" t="s">
        <v>48</v>
      </c>
      <c r="D458" s="20" t="s">
        <v>43</v>
      </c>
      <c r="E458" s="8">
        <v>15.99</v>
      </c>
      <c r="F458" s="29" t="s">
        <v>95</v>
      </c>
    </row>
    <row r="459" spans="1:6" x14ac:dyDescent="0.25">
      <c r="A459" s="18">
        <v>250048</v>
      </c>
      <c r="B459" s="18" t="s">
        <v>54</v>
      </c>
      <c r="C459" s="18" t="s">
        <v>48</v>
      </c>
      <c r="D459" s="20" t="s">
        <v>43</v>
      </c>
      <c r="E459" s="11">
        <v>39.99</v>
      </c>
      <c r="F459" s="29" t="s">
        <v>90</v>
      </c>
    </row>
    <row r="460" spans="1:6" x14ac:dyDescent="0.25">
      <c r="A460" s="18">
        <v>250868</v>
      </c>
      <c r="B460" s="18" t="s">
        <v>55</v>
      </c>
      <c r="C460" s="18" t="s">
        <v>48</v>
      </c>
      <c r="D460" s="20" t="s">
        <v>43</v>
      </c>
      <c r="E460" s="8">
        <v>42.07</v>
      </c>
      <c r="F460" s="29" t="s">
        <v>95</v>
      </c>
    </row>
    <row r="461" spans="1:6" x14ac:dyDescent="0.25">
      <c r="A461" s="18">
        <v>2000654</v>
      </c>
      <c r="B461" s="18" t="s">
        <v>56</v>
      </c>
      <c r="C461" s="18" t="s">
        <v>57</v>
      </c>
      <c r="D461" s="20" t="s">
        <v>43</v>
      </c>
      <c r="E461" s="11">
        <v>1.99</v>
      </c>
      <c r="F461" s="29" t="s">
        <v>90</v>
      </c>
    </row>
    <row r="462" spans="1:6" x14ac:dyDescent="0.25">
      <c r="A462" s="18">
        <v>2000660</v>
      </c>
      <c r="B462" s="18" t="s">
        <v>58</v>
      </c>
      <c r="C462" s="18" t="s">
        <v>57</v>
      </c>
      <c r="D462" s="20" t="s">
        <v>43</v>
      </c>
      <c r="E462" s="8">
        <v>2.09</v>
      </c>
      <c r="F462" s="29" t="s">
        <v>95</v>
      </c>
    </row>
    <row r="463" spans="1:6" x14ac:dyDescent="0.25">
      <c r="A463" s="18">
        <v>2009656</v>
      </c>
      <c r="B463" s="18" t="s">
        <v>59</v>
      </c>
      <c r="C463" s="18" t="s">
        <v>57</v>
      </c>
      <c r="D463" s="20" t="s">
        <v>43</v>
      </c>
      <c r="E463" s="11">
        <v>3.59</v>
      </c>
      <c r="F463" s="29" t="s">
        <v>90</v>
      </c>
    </row>
    <row r="464" spans="1:6" x14ac:dyDescent="0.25">
      <c r="A464" s="18">
        <v>2009927</v>
      </c>
      <c r="B464" s="18" t="s">
        <v>60</v>
      </c>
      <c r="C464" s="18" t="s">
        <v>57</v>
      </c>
      <c r="D464" s="20" t="s">
        <v>43</v>
      </c>
      <c r="E464" s="11">
        <v>2.48</v>
      </c>
      <c r="F464" s="29" t="s">
        <v>90</v>
      </c>
    </row>
    <row r="465" spans="1:6" x14ac:dyDescent="0.25">
      <c r="A465" s="18">
        <v>2009936</v>
      </c>
      <c r="B465" s="18" t="s">
        <v>61</v>
      </c>
      <c r="C465" s="18" t="s">
        <v>57</v>
      </c>
      <c r="D465" s="20" t="s">
        <v>43</v>
      </c>
      <c r="E465" s="11">
        <v>3.39</v>
      </c>
      <c r="F465" s="29" t="s">
        <v>90</v>
      </c>
    </row>
    <row r="466" spans="1:6" x14ac:dyDescent="0.25">
      <c r="A466" s="18">
        <v>2010761</v>
      </c>
      <c r="B466" s="18" t="s">
        <v>62</v>
      </c>
      <c r="C466" s="18" t="s">
        <v>57</v>
      </c>
      <c r="D466" s="20" t="s">
        <v>43</v>
      </c>
      <c r="E466" s="8">
        <v>2.29</v>
      </c>
      <c r="F466" s="29" t="s">
        <v>95</v>
      </c>
    </row>
    <row r="467" spans="1:6" x14ac:dyDescent="0.25">
      <c r="A467" s="18">
        <v>2011753</v>
      </c>
      <c r="B467" s="18" t="s">
        <v>63</v>
      </c>
      <c r="C467" s="18" t="s">
        <v>57</v>
      </c>
      <c r="D467" s="20" t="s">
        <v>43</v>
      </c>
      <c r="E467" s="8">
        <v>12.19</v>
      </c>
      <c r="F467" s="29" t="s">
        <v>95</v>
      </c>
    </row>
    <row r="468" spans="1:6" x14ac:dyDescent="0.25">
      <c r="A468" s="18">
        <v>2016300</v>
      </c>
      <c r="B468" s="18" t="s">
        <v>64</v>
      </c>
      <c r="C468" s="18" t="s">
        <v>57</v>
      </c>
      <c r="D468" s="20" t="s">
        <v>43</v>
      </c>
      <c r="E468" s="11">
        <v>1.95</v>
      </c>
      <c r="F468" s="29" t="s">
        <v>90</v>
      </c>
    </row>
    <row r="469" spans="1:6" x14ac:dyDescent="0.25">
      <c r="A469" s="18">
        <v>251202</v>
      </c>
      <c r="B469" s="18" t="s">
        <v>65</v>
      </c>
      <c r="C469" s="18" t="s">
        <v>66</v>
      </c>
      <c r="D469" s="20" t="s">
        <v>43</v>
      </c>
      <c r="E469" s="11">
        <v>2.4900000000000002</v>
      </c>
      <c r="F469" s="29" t="s">
        <v>90</v>
      </c>
    </row>
    <row r="470" spans="1:6" x14ac:dyDescent="0.25">
      <c r="A470" s="18">
        <v>253827</v>
      </c>
      <c r="B470" s="18" t="s">
        <v>67</v>
      </c>
      <c r="C470" s="18" t="s">
        <v>66</v>
      </c>
      <c r="D470" s="20" t="s">
        <v>43</v>
      </c>
      <c r="E470" s="11">
        <v>5.19</v>
      </c>
      <c r="F470" s="29" t="s">
        <v>90</v>
      </c>
    </row>
    <row r="471" spans="1:6" x14ac:dyDescent="0.25">
      <c r="A471" s="18">
        <v>250007</v>
      </c>
      <c r="B471" s="18" t="s">
        <v>68</v>
      </c>
      <c r="C471" s="18" t="s">
        <v>66</v>
      </c>
      <c r="D471" s="20" t="s">
        <v>43</v>
      </c>
      <c r="E471" s="11">
        <v>3.89</v>
      </c>
      <c r="F471" s="29" t="s">
        <v>90</v>
      </c>
    </row>
    <row r="472" spans="1:6" x14ac:dyDescent="0.25">
      <c r="A472" s="18">
        <v>250005</v>
      </c>
      <c r="B472" s="18" t="s">
        <v>69</v>
      </c>
      <c r="C472" s="18" t="s">
        <v>66</v>
      </c>
      <c r="D472" s="20" t="s">
        <v>43</v>
      </c>
      <c r="E472" s="11">
        <v>4.49</v>
      </c>
      <c r="F472" s="29" t="s">
        <v>90</v>
      </c>
    </row>
    <row r="473" spans="1:6" x14ac:dyDescent="0.25">
      <c r="A473" s="18">
        <v>250004</v>
      </c>
      <c r="B473" s="18" t="s">
        <v>70</v>
      </c>
      <c r="C473" s="18" t="s">
        <v>66</v>
      </c>
      <c r="D473" s="20" t="s">
        <v>43</v>
      </c>
      <c r="E473" s="11">
        <v>2.29</v>
      </c>
      <c r="F473" s="29" t="s">
        <v>90</v>
      </c>
    </row>
    <row r="474" spans="1:6" x14ac:dyDescent="0.25">
      <c r="A474" s="18">
        <v>251277</v>
      </c>
      <c r="B474" s="18" t="s">
        <v>71</v>
      </c>
      <c r="C474" s="18" t="s">
        <v>66</v>
      </c>
      <c r="D474" s="20" t="s">
        <v>43</v>
      </c>
      <c r="E474" s="11">
        <v>2.19</v>
      </c>
      <c r="F474" s="29" t="s">
        <v>90</v>
      </c>
    </row>
    <row r="475" spans="1:6" x14ac:dyDescent="0.25">
      <c r="A475" s="18">
        <v>250015</v>
      </c>
      <c r="B475" s="18" t="s">
        <v>72</v>
      </c>
      <c r="C475" s="18" t="s">
        <v>66</v>
      </c>
      <c r="D475" s="20" t="s">
        <v>43</v>
      </c>
      <c r="E475" s="11">
        <v>4.99</v>
      </c>
      <c r="F475" s="29" t="s">
        <v>90</v>
      </c>
    </row>
    <row r="476" spans="1:6" x14ac:dyDescent="0.25">
      <c r="A476" s="18">
        <v>251292</v>
      </c>
      <c r="B476" s="18" t="s">
        <v>73</v>
      </c>
      <c r="C476" s="18" t="s">
        <v>66</v>
      </c>
      <c r="D476" s="20" t="s">
        <v>43</v>
      </c>
      <c r="E476" s="11">
        <v>1.99</v>
      </c>
      <c r="F476" s="29" t="s">
        <v>90</v>
      </c>
    </row>
    <row r="477" spans="1:6" x14ac:dyDescent="0.25">
      <c r="A477" s="18">
        <v>250017</v>
      </c>
      <c r="B477" s="18" t="s">
        <v>74</v>
      </c>
      <c r="C477" s="18" t="s">
        <v>66</v>
      </c>
      <c r="D477" s="20" t="s">
        <v>43</v>
      </c>
      <c r="E477" s="11">
        <v>2.4500000000000002</v>
      </c>
      <c r="F477" s="29" t="s">
        <v>90</v>
      </c>
    </row>
    <row r="478" spans="1:6" x14ac:dyDescent="0.25">
      <c r="A478" s="18">
        <v>250001</v>
      </c>
      <c r="B478" s="18" t="s">
        <v>75</v>
      </c>
      <c r="C478" s="18" t="s">
        <v>66</v>
      </c>
      <c r="D478" s="20" t="s">
        <v>43</v>
      </c>
      <c r="E478" s="11">
        <v>3.89</v>
      </c>
      <c r="F478" s="29" t="s">
        <v>90</v>
      </c>
    </row>
    <row r="479" spans="1:6" x14ac:dyDescent="0.25">
      <c r="A479" s="18">
        <v>250006</v>
      </c>
      <c r="B479" s="18" t="s">
        <v>76</v>
      </c>
      <c r="C479" s="18" t="s">
        <v>66</v>
      </c>
      <c r="D479" s="20" t="s">
        <v>43</v>
      </c>
      <c r="E479" s="11">
        <v>4.99</v>
      </c>
      <c r="F479" s="29" t="s">
        <v>90</v>
      </c>
    </row>
    <row r="480" spans="1:6" x14ac:dyDescent="0.25">
      <c r="A480" s="18">
        <v>250023</v>
      </c>
      <c r="B480" s="18" t="s">
        <v>77</v>
      </c>
      <c r="C480" s="18" t="s">
        <v>66</v>
      </c>
      <c r="D480" s="20" t="s">
        <v>43</v>
      </c>
      <c r="E480" s="8">
        <v>5.42</v>
      </c>
      <c r="F480" s="29" t="s">
        <v>95</v>
      </c>
    </row>
    <row r="481" spans="1:6" x14ac:dyDescent="0.25">
      <c r="A481" s="20">
        <v>250008</v>
      </c>
      <c r="B481" s="20" t="s">
        <v>78</v>
      </c>
      <c r="C481" s="20" t="s">
        <v>66</v>
      </c>
      <c r="D481" s="20" t="s">
        <v>43</v>
      </c>
      <c r="E481" s="8">
        <v>4.83</v>
      </c>
      <c r="F481" s="29" t="s">
        <v>95</v>
      </c>
    </row>
    <row r="482" spans="1:6" x14ac:dyDescent="0.25">
      <c r="A482" s="18">
        <v>2017983</v>
      </c>
      <c r="B482" s="18" t="s">
        <v>2</v>
      </c>
      <c r="C482" s="18" t="s">
        <v>34</v>
      </c>
      <c r="D482" s="30" t="s">
        <v>44</v>
      </c>
      <c r="E482" s="11">
        <v>3.45</v>
      </c>
      <c r="F482" s="31" t="s">
        <v>90</v>
      </c>
    </row>
    <row r="483" spans="1:6" x14ac:dyDescent="0.25">
      <c r="A483" s="18">
        <v>2000447</v>
      </c>
      <c r="B483" s="18" t="s">
        <v>3</v>
      </c>
      <c r="C483" s="18" t="s">
        <v>34</v>
      </c>
      <c r="D483" s="30" t="s">
        <v>44</v>
      </c>
      <c r="E483" s="9">
        <v>4.13</v>
      </c>
      <c r="F483" s="29" t="s">
        <v>95</v>
      </c>
    </row>
    <row r="484" spans="1:6" x14ac:dyDescent="0.25">
      <c r="A484" s="18">
        <v>2000451</v>
      </c>
      <c r="B484" s="18" t="s">
        <v>4</v>
      </c>
      <c r="C484" s="18" t="s">
        <v>34</v>
      </c>
      <c r="D484" s="30" t="s">
        <v>44</v>
      </c>
      <c r="E484" s="11">
        <v>3.45</v>
      </c>
      <c r="F484" s="29" t="s">
        <v>90</v>
      </c>
    </row>
    <row r="485" spans="1:6" x14ac:dyDescent="0.25">
      <c r="A485" s="18">
        <v>2000938</v>
      </c>
      <c r="B485" s="18" t="s">
        <v>5</v>
      </c>
      <c r="C485" s="18" t="s">
        <v>34</v>
      </c>
      <c r="D485" s="30" t="s">
        <v>44</v>
      </c>
      <c r="E485" s="11">
        <v>4.59</v>
      </c>
      <c r="F485" s="29" t="s">
        <v>90</v>
      </c>
    </row>
    <row r="486" spans="1:6" x14ac:dyDescent="0.25">
      <c r="A486" s="18">
        <v>2000950</v>
      </c>
      <c r="B486" s="18" t="s">
        <v>6</v>
      </c>
      <c r="C486" s="18" t="s">
        <v>34</v>
      </c>
      <c r="D486" s="30" t="s">
        <v>44</v>
      </c>
      <c r="E486" s="11">
        <v>4.29</v>
      </c>
      <c r="F486" s="29" t="s">
        <v>90</v>
      </c>
    </row>
    <row r="487" spans="1:6" x14ac:dyDescent="0.25">
      <c r="A487" s="18">
        <v>2008723</v>
      </c>
      <c r="B487" s="18" t="s">
        <v>7</v>
      </c>
      <c r="C487" s="18" t="s">
        <v>34</v>
      </c>
      <c r="D487" s="30" t="s">
        <v>44</v>
      </c>
      <c r="E487" s="11">
        <v>5.29</v>
      </c>
      <c r="F487" s="29" t="s">
        <v>90</v>
      </c>
    </row>
    <row r="488" spans="1:6" x14ac:dyDescent="0.25">
      <c r="A488" s="18">
        <v>2001383</v>
      </c>
      <c r="B488" s="18" t="s">
        <v>8</v>
      </c>
      <c r="C488" s="18" t="s">
        <v>34</v>
      </c>
      <c r="D488" s="30" t="s">
        <v>44</v>
      </c>
      <c r="E488" s="11">
        <v>4.99</v>
      </c>
      <c r="F488" s="29" t="s">
        <v>90</v>
      </c>
    </row>
    <row r="489" spans="1:6" x14ac:dyDescent="0.25">
      <c r="A489" s="18">
        <v>2008772</v>
      </c>
      <c r="B489" s="18" t="s">
        <v>9</v>
      </c>
      <c r="C489" s="18" t="s">
        <v>34</v>
      </c>
      <c r="D489" s="30" t="s">
        <v>44</v>
      </c>
      <c r="E489" s="11">
        <v>5.19</v>
      </c>
      <c r="F489" s="29" t="s">
        <v>90</v>
      </c>
    </row>
    <row r="490" spans="1:6" x14ac:dyDescent="0.25">
      <c r="A490" s="18">
        <v>2008780</v>
      </c>
      <c r="B490" s="18" t="s">
        <v>10</v>
      </c>
      <c r="C490" s="18" t="s">
        <v>34</v>
      </c>
      <c r="D490" s="30" t="s">
        <v>44</v>
      </c>
      <c r="E490" s="11">
        <v>5.89</v>
      </c>
      <c r="F490" s="29" t="s">
        <v>90</v>
      </c>
    </row>
    <row r="491" spans="1:6" x14ac:dyDescent="0.25">
      <c r="A491" s="18">
        <v>2009109</v>
      </c>
      <c r="B491" s="18" t="s">
        <v>11</v>
      </c>
      <c r="C491" s="18" t="s">
        <v>34</v>
      </c>
      <c r="D491" s="30" t="s">
        <v>44</v>
      </c>
      <c r="E491" s="11">
        <v>6.29</v>
      </c>
      <c r="F491" s="29" t="s">
        <v>90</v>
      </c>
    </row>
    <row r="492" spans="1:6" x14ac:dyDescent="0.25">
      <c r="A492" s="18">
        <v>2009115</v>
      </c>
      <c r="B492" s="18" t="s">
        <v>12</v>
      </c>
      <c r="C492" s="18" t="s">
        <v>34</v>
      </c>
      <c r="D492" s="30" t="s">
        <v>44</v>
      </c>
      <c r="E492" s="11">
        <v>6.19</v>
      </c>
      <c r="F492" s="29" t="s">
        <v>90</v>
      </c>
    </row>
    <row r="493" spans="1:6" x14ac:dyDescent="0.25">
      <c r="A493" s="18">
        <v>2010226</v>
      </c>
      <c r="B493" s="18" t="s">
        <v>13</v>
      </c>
      <c r="C493" s="18" t="s">
        <v>34</v>
      </c>
      <c r="D493" s="30" t="s">
        <v>44</v>
      </c>
      <c r="E493" s="11">
        <v>3.79</v>
      </c>
      <c r="F493" s="29" t="s">
        <v>90</v>
      </c>
    </row>
    <row r="494" spans="1:6" x14ac:dyDescent="0.25">
      <c r="A494" s="18">
        <v>2010228</v>
      </c>
      <c r="B494" s="18" t="s">
        <v>14</v>
      </c>
      <c r="C494" s="18" t="s">
        <v>34</v>
      </c>
      <c r="D494" s="30" t="s">
        <v>44</v>
      </c>
      <c r="E494" s="9">
        <v>7.24</v>
      </c>
      <c r="F494" s="29" t="s">
        <v>95</v>
      </c>
    </row>
    <row r="495" spans="1:6" x14ac:dyDescent="0.25">
      <c r="A495" s="18">
        <v>2003455</v>
      </c>
      <c r="B495" s="18" t="s">
        <v>15</v>
      </c>
      <c r="C495" s="18" t="s">
        <v>34</v>
      </c>
      <c r="D495" s="30" t="s">
        <v>44</v>
      </c>
      <c r="E495" s="9">
        <v>8.19</v>
      </c>
      <c r="F495" s="29" t="s">
        <v>95</v>
      </c>
    </row>
    <row r="496" spans="1:6" x14ac:dyDescent="0.25">
      <c r="A496" s="18">
        <v>2003461</v>
      </c>
      <c r="B496" s="18" t="s">
        <v>16</v>
      </c>
      <c r="C496" s="18" t="s">
        <v>34</v>
      </c>
      <c r="D496" s="30" t="s">
        <v>44</v>
      </c>
      <c r="E496" s="9">
        <v>8.43</v>
      </c>
      <c r="F496" s="29" t="s">
        <v>95</v>
      </c>
    </row>
    <row r="497" spans="1:6" x14ac:dyDescent="0.25">
      <c r="A497" s="18">
        <v>2003466</v>
      </c>
      <c r="B497" s="18" t="s">
        <v>17</v>
      </c>
      <c r="C497" s="18" t="s">
        <v>34</v>
      </c>
      <c r="D497" s="30" t="s">
        <v>44</v>
      </c>
      <c r="E497" s="8">
        <v>8.77</v>
      </c>
      <c r="F497" s="29" t="s">
        <v>95</v>
      </c>
    </row>
    <row r="498" spans="1:6" x14ac:dyDescent="0.25">
      <c r="A498" s="18">
        <v>2003467</v>
      </c>
      <c r="B498" s="18" t="s">
        <v>18</v>
      </c>
      <c r="C498" s="18" t="s">
        <v>34</v>
      </c>
      <c r="D498" s="30" t="s">
        <v>44</v>
      </c>
      <c r="E498" s="11">
        <v>8.39</v>
      </c>
      <c r="F498" s="29" t="s">
        <v>90</v>
      </c>
    </row>
    <row r="499" spans="1:6" x14ac:dyDescent="0.25">
      <c r="A499" s="18">
        <v>2003706</v>
      </c>
      <c r="B499" s="18" t="s">
        <v>19</v>
      </c>
      <c r="C499" s="18" t="s">
        <v>34</v>
      </c>
      <c r="D499" s="30" t="s">
        <v>44</v>
      </c>
      <c r="E499" s="8">
        <v>2.04</v>
      </c>
      <c r="F499" s="29" t="s">
        <v>95</v>
      </c>
    </row>
    <row r="500" spans="1:6" x14ac:dyDescent="0.25">
      <c r="A500" s="18">
        <v>2003708</v>
      </c>
      <c r="B500" s="18" t="s">
        <v>20</v>
      </c>
      <c r="C500" s="18" t="s">
        <v>34</v>
      </c>
      <c r="D500" s="30" t="s">
        <v>44</v>
      </c>
      <c r="E500" s="11">
        <v>1.89</v>
      </c>
      <c r="F500" s="29" t="s">
        <v>90</v>
      </c>
    </row>
    <row r="501" spans="1:6" x14ac:dyDescent="0.25">
      <c r="A501" s="18">
        <v>2004656</v>
      </c>
      <c r="B501" s="18" t="s">
        <v>21</v>
      </c>
      <c r="C501" s="18" t="s">
        <v>34</v>
      </c>
      <c r="D501" s="30" t="s">
        <v>44</v>
      </c>
      <c r="E501" s="11">
        <v>4.3899999999999997</v>
      </c>
      <c r="F501" s="29" t="s">
        <v>90</v>
      </c>
    </row>
    <row r="502" spans="1:6" x14ac:dyDescent="0.25">
      <c r="A502" s="18">
        <v>2004667</v>
      </c>
      <c r="B502" s="18" t="s">
        <v>22</v>
      </c>
      <c r="C502" s="18" t="s">
        <v>34</v>
      </c>
      <c r="D502" s="30" t="s">
        <v>44</v>
      </c>
      <c r="E502" s="11">
        <v>4.6500000000000004</v>
      </c>
      <c r="F502" s="29" t="s">
        <v>90</v>
      </c>
    </row>
    <row r="503" spans="1:6" x14ac:dyDescent="0.25">
      <c r="A503" s="18">
        <v>2005118</v>
      </c>
      <c r="B503" s="18" t="s">
        <v>23</v>
      </c>
      <c r="C503" s="18" t="s">
        <v>34</v>
      </c>
      <c r="D503" s="30" t="s">
        <v>44</v>
      </c>
      <c r="E503" s="11">
        <v>2.98</v>
      </c>
      <c r="F503" s="29" t="s">
        <v>90</v>
      </c>
    </row>
    <row r="504" spans="1:6" x14ac:dyDescent="0.25">
      <c r="A504" s="18">
        <v>2005122</v>
      </c>
      <c r="B504" s="18" t="s">
        <v>24</v>
      </c>
      <c r="C504" s="18" t="s">
        <v>34</v>
      </c>
      <c r="D504" s="30" t="s">
        <v>44</v>
      </c>
      <c r="E504" s="11">
        <v>3.59</v>
      </c>
      <c r="F504" s="29" t="s">
        <v>90</v>
      </c>
    </row>
    <row r="505" spans="1:6" x14ac:dyDescent="0.25">
      <c r="A505" s="18">
        <v>2005127</v>
      </c>
      <c r="B505" s="18" t="s">
        <v>25</v>
      </c>
      <c r="C505" s="18" t="s">
        <v>34</v>
      </c>
      <c r="D505" s="30" t="s">
        <v>44</v>
      </c>
      <c r="E505" s="11">
        <v>3.09</v>
      </c>
      <c r="F505" s="29" t="s">
        <v>90</v>
      </c>
    </row>
    <row r="506" spans="1:6" x14ac:dyDescent="0.25">
      <c r="A506" s="18">
        <v>2005131</v>
      </c>
      <c r="B506" s="18" t="s">
        <v>26</v>
      </c>
      <c r="C506" s="18" t="s">
        <v>34</v>
      </c>
      <c r="D506" s="30" t="s">
        <v>44</v>
      </c>
      <c r="E506" s="11">
        <v>2.79</v>
      </c>
      <c r="F506" s="29" t="s">
        <v>90</v>
      </c>
    </row>
    <row r="507" spans="1:6" x14ac:dyDescent="0.25">
      <c r="A507" s="18">
        <v>2005256</v>
      </c>
      <c r="B507" s="18" t="s">
        <v>27</v>
      </c>
      <c r="C507" s="18" t="s">
        <v>34</v>
      </c>
      <c r="D507" s="30" t="s">
        <v>44</v>
      </c>
      <c r="E507" s="11">
        <v>3.29</v>
      </c>
      <c r="F507" s="29" t="s">
        <v>90</v>
      </c>
    </row>
    <row r="508" spans="1:6" x14ac:dyDescent="0.25">
      <c r="A508" s="18">
        <v>2021675</v>
      </c>
      <c r="B508" s="18" t="s">
        <v>28</v>
      </c>
      <c r="C508" s="18" t="s">
        <v>34</v>
      </c>
      <c r="D508" s="30" t="s">
        <v>44</v>
      </c>
      <c r="E508" s="11">
        <v>8.15</v>
      </c>
      <c r="F508" s="29" t="s">
        <v>90</v>
      </c>
    </row>
    <row r="509" spans="1:6" x14ac:dyDescent="0.25">
      <c r="A509" s="18">
        <v>2005597</v>
      </c>
      <c r="B509" s="18" t="s">
        <v>29</v>
      </c>
      <c r="C509" s="18" t="s">
        <v>34</v>
      </c>
      <c r="D509" s="30" t="s">
        <v>44</v>
      </c>
      <c r="E509" s="8">
        <v>9.0299999999999994</v>
      </c>
      <c r="F509" s="29" t="s">
        <v>95</v>
      </c>
    </row>
    <row r="510" spans="1:6" x14ac:dyDescent="0.25">
      <c r="A510" s="18">
        <v>2005599</v>
      </c>
      <c r="B510" s="18" t="s">
        <v>30</v>
      </c>
      <c r="C510" s="18" t="s">
        <v>34</v>
      </c>
      <c r="D510" s="30" t="s">
        <v>44</v>
      </c>
      <c r="E510" s="11">
        <v>8.39</v>
      </c>
      <c r="F510" s="29" t="s">
        <v>90</v>
      </c>
    </row>
    <row r="511" spans="1:6" x14ac:dyDescent="0.25">
      <c r="A511" s="18">
        <v>250090</v>
      </c>
      <c r="B511" s="18" t="s">
        <v>31</v>
      </c>
      <c r="C511" s="18" t="s">
        <v>34</v>
      </c>
      <c r="D511" s="30" t="s">
        <v>44</v>
      </c>
      <c r="E511" s="11">
        <v>7.99</v>
      </c>
      <c r="F511" s="29" t="s">
        <v>90</v>
      </c>
    </row>
    <row r="512" spans="1:6" x14ac:dyDescent="0.25">
      <c r="A512" s="18">
        <v>2007406</v>
      </c>
      <c r="B512" s="18" t="s">
        <v>32</v>
      </c>
      <c r="C512" s="18" t="s">
        <v>34</v>
      </c>
      <c r="D512" s="30" t="s">
        <v>44</v>
      </c>
      <c r="E512" s="11">
        <v>1.19</v>
      </c>
      <c r="F512" s="29" t="s">
        <v>90</v>
      </c>
    </row>
    <row r="513" spans="1:6" x14ac:dyDescent="0.25">
      <c r="A513" s="18">
        <v>250115</v>
      </c>
      <c r="B513" s="18" t="s">
        <v>47</v>
      </c>
      <c r="C513" s="18" t="s">
        <v>48</v>
      </c>
      <c r="D513" s="30" t="s">
        <v>44</v>
      </c>
      <c r="E513" s="8">
        <v>47.96</v>
      </c>
      <c r="F513" s="29" t="s">
        <v>95</v>
      </c>
    </row>
    <row r="514" spans="1:6" x14ac:dyDescent="0.25">
      <c r="A514" s="18">
        <v>2003559</v>
      </c>
      <c r="B514" s="18" t="s">
        <v>49</v>
      </c>
      <c r="C514" s="18" t="s">
        <v>48</v>
      </c>
      <c r="D514" s="30" t="s">
        <v>44</v>
      </c>
      <c r="E514" s="11">
        <v>49.9</v>
      </c>
      <c r="F514" s="29" t="s">
        <v>90</v>
      </c>
    </row>
    <row r="515" spans="1:6" x14ac:dyDescent="0.25">
      <c r="A515" s="18">
        <v>253041</v>
      </c>
      <c r="B515" s="18" t="s">
        <v>50</v>
      </c>
      <c r="C515" s="18" t="s">
        <v>48</v>
      </c>
      <c r="D515" s="30" t="s">
        <v>44</v>
      </c>
      <c r="E515" s="8">
        <v>12.79</v>
      </c>
      <c r="F515" s="29" t="s">
        <v>95</v>
      </c>
    </row>
    <row r="516" spans="1:6" x14ac:dyDescent="0.25">
      <c r="A516" s="18">
        <v>250639</v>
      </c>
      <c r="B516" s="18" t="s">
        <v>51</v>
      </c>
      <c r="C516" s="18" t="s">
        <v>48</v>
      </c>
      <c r="D516" s="30" t="s">
        <v>44</v>
      </c>
      <c r="E516" s="8">
        <v>37.81</v>
      </c>
      <c r="F516" s="29" t="s">
        <v>95</v>
      </c>
    </row>
    <row r="517" spans="1:6" x14ac:dyDescent="0.25">
      <c r="A517" s="18">
        <v>2005652</v>
      </c>
      <c r="B517" s="18" t="s">
        <v>52</v>
      </c>
      <c r="C517" s="18" t="s">
        <v>48</v>
      </c>
      <c r="D517" s="30" t="s">
        <v>44</v>
      </c>
      <c r="E517" s="11">
        <v>16.98</v>
      </c>
      <c r="F517" s="29" t="s">
        <v>90</v>
      </c>
    </row>
    <row r="518" spans="1:6" x14ac:dyDescent="0.25">
      <c r="A518" s="18">
        <v>2005663</v>
      </c>
      <c r="B518" s="18" t="s">
        <v>53</v>
      </c>
      <c r="C518" s="18" t="s">
        <v>48</v>
      </c>
      <c r="D518" s="30" t="s">
        <v>44</v>
      </c>
      <c r="E518" s="8">
        <v>15.99</v>
      </c>
      <c r="F518" s="29" t="s">
        <v>95</v>
      </c>
    </row>
    <row r="519" spans="1:6" x14ac:dyDescent="0.25">
      <c r="A519" s="18">
        <v>250048</v>
      </c>
      <c r="B519" s="18" t="s">
        <v>54</v>
      </c>
      <c r="C519" s="18" t="s">
        <v>48</v>
      </c>
      <c r="D519" s="30" t="s">
        <v>44</v>
      </c>
      <c r="E519" s="11">
        <v>36.799999999999997</v>
      </c>
      <c r="F519" s="29" t="s">
        <v>90</v>
      </c>
    </row>
    <row r="520" spans="1:6" x14ac:dyDescent="0.25">
      <c r="A520" s="18">
        <v>250868</v>
      </c>
      <c r="B520" s="18" t="s">
        <v>55</v>
      </c>
      <c r="C520" s="18" t="s">
        <v>48</v>
      </c>
      <c r="D520" s="30" t="s">
        <v>44</v>
      </c>
      <c r="E520" s="11">
        <v>39.99</v>
      </c>
      <c r="F520" s="29" t="s">
        <v>90</v>
      </c>
    </row>
    <row r="521" spans="1:6" x14ac:dyDescent="0.25">
      <c r="A521" s="18">
        <v>2000654</v>
      </c>
      <c r="B521" s="18" t="s">
        <v>56</v>
      </c>
      <c r="C521" s="18" t="s">
        <v>57</v>
      </c>
      <c r="D521" s="30" t="s">
        <v>44</v>
      </c>
      <c r="E521" s="11">
        <v>1.79</v>
      </c>
      <c r="F521" s="29" t="s">
        <v>90</v>
      </c>
    </row>
    <row r="522" spans="1:6" x14ac:dyDescent="0.25">
      <c r="A522" s="18">
        <v>2000660</v>
      </c>
      <c r="B522" s="18" t="s">
        <v>58</v>
      </c>
      <c r="C522" s="18" t="s">
        <v>57</v>
      </c>
      <c r="D522" s="30" t="s">
        <v>44</v>
      </c>
      <c r="E522" s="11">
        <v>2.29</v>
      </c>
      <c r="F522" s="29" t="s">
        <v>90</v>
      </c>
    </row>
    <row r="523" spans="1:6" x14ac:dyDescent="0.25">
      <c r="A523" s="18">
        <v>2009656</v>
      </c>
      <c r="B523" s="18" t="s">
        <v>59</v>
      </c>
      <c r="C523" s="18" t="s">
        <v>57</v>
      </c>
      <c r="D523" s="30" t="s">
        <v>44</v>
      </c>
      <c r="E523" s="11">
        <v>3.29</v>
      </c>
      <c r="F523" s="29" t="s">
        <v>90</v>
      </c>
    </row>
    <row r="524" spans="1:6" x14ac:dyDescent="0.25">
      <c r="A524" s="18">
        <v>2009927</v>
      </c>
      <c r="B524" s="18" t="s">
        <v>60</v>
      </c>
      <c r="C524" s="18" t="s">
        <v>57</v>
      </c>
      <c r="D524" s="30" t="s">
        <v>44</v>
      </c>
      <c r="E524" s="11">
        <v>2.29</v>
      </c>
      <c r="F524" s="29" t="s">
        <v>90</v>
      </c>
    </row>
    <row r="525" spans="1:6" x14ac:dyDescent="0.25">
      <c r="A525" s="18">
        <v>2009936</v>
      </c>
      <c r="B525" s="18" t="s">
        <v>61</v>
      </c>
      <c r="C525" s="18" t="s">
        <v>57</v>
      </c>
      <c r="D525" s="30" t="s">
        <v>44</v>
      </c>
      <c r="E525" s="11">
        <v>2.4900000000000002</v>
      </c>
      <c r="F525" s="29" t="s">
        <v>90</v>
      </c>
    </row>
    <row r="526" spans="1:6" x14ac:dyDescent="0.25">
      <c r="A526" s="18">
        <v>2010761</v>
      </c>
      <c r="B526" s="18" t="s">
        <v>62</v>
      </c>
      <c r="C526" s="18" t="s">
        <v>57</v>
      </c>
      <c r="D526" s="30" t="s">
        <v>44</v>
      </c>
      <c r="E526" s="8">
        <v>2.29</v>
      </c>
      <c r="F526" s="29" t="s">
        <v>95</v>
      </c>
    </row>
    <row r="527" spans="1:6" x14ac:dyDescent="0.25">
      <c r="A527" s="18">
        <v>2011753</v>
      </c>
      <c r="B527" s="18" t="s">
        <v>63</v>
      </c>
      <c r="C527" s="18" t="s">
        <v>57</v>
      </c>
      <c r="D527" s="30" t="s">
        <v>44</v>
      </c>
      <c r="E527" s="11">
        <v>11.68</v>
      </c>
      <c r="F527" s="29" t="s">
        <v>90</v>
      </c>
    </row>
    <row r="528" spans="1:6" x14ac:dyDescent="0.25">
      <c r="A528" s="18">
        <v>2016300</v>
      </c>
      <c r="B528" s="18" t="s">
        <v>64</v>
      </c>
      <c r="C528" s="18" t="s">
        <v>57</v>
      </c>
      <c r="D528" s="30" t="s">
        <v>44</v>
      </c>
      <c r="E528" s="11">
        <v>1.98</v>
      </c>
      <c r="F528" s="29" t="s">
        <v>90</v>
      </c>
    </row>
    <row r="529" spans="1:6" x14ac:dyDescent="0.25">
      <c r="A529" s="18">
        <v>251202</v>
      </c>
      <c r="B529" s="18" t="s">
        <v>65</v>
      </c>
      <c r="C529" s="18" t="s">
        <v>66</v>
      </c>
      <c r="D529" s="30" t="s">
        <v>44</v>
      </c>
      <c r="E529" s="11">
        <v>2.29</v>
      </c>
      <c r="F529" s="29" t="s">
        <v>90</v>
      </c>
    </row>
    <row r="530" spans="1:6" x14ac:dyDescent="0.25">
      <c r="A530" s="18">
        <v>253827</v>
      </c>
      <c r="B530" s="18" t="s">
        <v>67</v>
      </c>
      <c r="C530" s="18" t="s">
        <v>66</v>
      </c>
      <c r="D530" s="30" t="s">
        <v>44</v>
      </c>
      <c r="E530" s="11">
        <v>3.69</v>
      </c>
      <c r="F530" s="29" t="s">
        <v>90</v>
      </c>
    </row>
    <row r="531" spans="1:6" x14ac:dyDescent="0.25">
      <c r="A531" s="18">
        <v>250007</v>
      </c>
      <c r="B531" s="18" t="s">
        <v>68</v>
      </c>
      <c r="C531" s="18" t="s">
        <v>66</v>
      </c>
      <c r="D531" s="30" t="s">
        <v>44</v>
      </c>
      <c r="E531" s="11">
        <v>3.59</v>
      </c>
      <c r="F531" s="29" t="s">
        <v>90</v>
      </c>
    </row>
    <row r="532" spans="1:6" x14ac:dyDescent="0.25">
      <c r="A532" s="18">
        <v>250005</v>
      </c>
      <c r="B532" s="18" t="s">
        <v>69</v>
      </c>
      <c r="C532" s="18" t="s">
        <v>66</v>
      </c>
      <c r="D532" s="30" t="s">
        <v>44</v>
      </c>
      <c r="E532" s="11">
        <v>5.98</v>
      </c>
      <c r="F532" s="29" t="s">
        <v>90</v>
      </c>
    </row>
    <row r="533" spans="1:6" x14ac:dyDescent="0.25">
      <c r="A533" s="18">
        <v>250004</v>
      </c>
      <c r="B533" s="18" t="s">
        <v>70</v>
      </c>
      <c r="C533" s="18" t="s">
        <v>66</v>
      </c>
      <c r="D533" s="30" t="s">
        <v>44</v>
      </c>
      <c r="E533" s="11">
        <v>2.4900000000000002</v>
      </c>
      <c r="F533" s="29" t="s">
        <v>90</v>
      </c>
    </row>
    <row r="534" spans="1:6" x14ac:dyDescent="0.25">
      <c r="A534" s="18">
        <v>251277</v>
      </c>
      <c r="B534" s="18" t="s">
        <v>71</v>
      </c>
      <c r="C534" s="18" t="s">
        <v>66</v>
      </c>
      <c r="D534" s="30" t="s">
        <v>44</v>
      </c>
      <c r="E534" s="11">
        <v>1.89</v>
      </c>
      <c r="F534" s="29" t="s">
        <v>90</v>
      </c>
    </row>
    <row r="535" spans="1:6" x14ac:dyDescent="0.25">
      <c r="A535" s="18">
        <v>250015</v>
      </c>
      <c r="B535" s="18" t="s">
        <v>72</v>
      </c>
      <c r="C535" s="18" t="s">
        <v>66</v>
      </c>
      <c r="D535" s="30" t="s">
        <v>44</v>
      </c>
      <c r="E535" s="11">
        <v>3.49</v>
      </c>
      <c r="F535" s="29" t="s">
        <v>90</v>
      </c>
    </row>
    <row r="536" spans="1:6" x14ac:dyDescent="0.25">
      <c r="A536" s="18">
        <v>251292</v>
      </c>
      <c r="B536" s="18" t="s">
        <v>73</v>
      </c>
      <c r="C536" s="18" t="s">
        <v>66</v>
      </c>
      <c r="D536" s="30" t="s">
        <v>44</v>
      </c>
      <c r="E536" s="11">
        <v>1.98</v>
      </c>
      <c r="F536" s="29" t="s">
        <v>90</v>
      </c>
    </row>
    <row r="537" spans="1:6" x14ac:dyDescent="0.25">
      <c r="A537" s="18">
        <v>250017</v>
      </c>
      <c r="B537" s="18" t="s">
        <v>74</v>
      </c>
      <c r="C537" s="18" t="s">
        <v>66</v>
      </c>
      <c r="D537" s="30" t="s">
        <v>44</v>
      </c>
      <c r="E537" s="11">
        <v>3.49</v>
      </c>
      <c r="F537" s="29" t="s">
        <v>90</v>
      </c>
    </row>
    <row r="538" spans="1:6" x14ac:dyDescent="0.25">
      <c r="A538" s="18">
        <v>250001</v>
      </c>
      <c r="B538" s="18" t="s">
        <v>75</v>
      </c>
      <c r="C538" s="18" t="s">
        <v>66</v>
      </c>
      <c r="D538" s="30" t="s">
        <v>44</v>
      </c>
      <c r="E538" s="11">
        <v>2.59</v>
      </c>
      <c r="F538" s="29" t="s">
        <v>90</v>
      </c>
    </row>
    <row r="539" spans="1:6" x14ac:dyDescent="0.25">
      <c r="A539" s="18">
        <v>250006</v>
      </c>
      <c r="B539" s="18" t="s">
        <v>76</v>
      </c>
      <c r="C539" s="18" t="s">
        <v>66</v>
      </c>
      <c r="D539" s="30" t="s">
        <v>44</v>
      </c>
      <c r="E539" s="11">
        <v>3.29</v>
      </c>
      <c r="F539" s="29" t="s">
        <v>90</v>
      </c>
    </row>
    <row r="540" spans="1:6" x14ac:dyDescent="0.25">
      <c r="A540" s="18">
        <v>250023</v>
      </c>
      <c r="B540" s="18" t="s">
        <v>77</v>
      </c>
      <c r="C540" s="18" t="s">
        <v>66</v>
      </c>
      <c r="D540" s="30" t="s">
        <v>44</v>
      </c>
      <c r="E540" s="11">
        <v>5.49</v>
      </c>
      <c r="F540" s="29" t="s">
        <v>90</v>
      </c>
    </row>
    <row r="541" spans="1:6" x14ac:dyDescent="0.25">
      <c r="A541" s="20">
        <v>250008</v>
      </c>
      <c r="B541" s="20" t="s">
        <v>78</v>
      </c>
      <c r="C541" s="20" t="s">
        <v>66</v>
      </c>
      <c r="D541" s="30" t="s">
        <v>44</v>
      </c>
      <c r="E541" s="11">
        <v>4.59</v>
      </c>
      <c r="F541" s="29" t="s">
        <v>90</v>
      </c>
    </row>
    <row r="542" spans="1:6" x14ac:dyDescent="0.25">
      <c r="A542" s="18">
        <v>2017983</v>
      </c>
      <c r="B542" s="18" t="s">
        <v>2</v>
      </c>
      <c r="C542" s="18" t="s">
        <v>34</v>
      </c>
      <c r="D542" s="30" t="s">
        <v>45</v>
      </c>
      <c r="E542" s="11">
        <v>3.89</v>
      </c>
      <c r="F542" s="31" t="s">
        <v>90</v>
      </c>
    </row>
    <row r="543" spans="1:6" x14ac:dyDescent="0.25">
      <c r="A543" s="18">
        <v>2000447</v>
      </c>
      <c r="B543" s="18" t="s">
        <v>3</v>
      </c>
      <c r="C543" s="18" t="s">
        <v>34</v>
      </c>
      <c r="D543" s="30" t="s">
        <v>45</v>
      </c>
      <c r="E543" s="11">
        <v>4.29</v>
      </c>
      <c r="F543" s="29" t="s">
        <v>90</v>
      </c>
    </row>
    <row r="544" spans="1:6" x14ac:dyDescent="0.25">
      <c r="A544" s="18">
        <v>2000451</v>
      </c>
      <c r="B544" s="18" t="s">
        <v>4</v>
      </c>
      <c r="C544" s="18" t="s">
        <v>34</v>
      </c>
      <c r="D544" s="30" t="s">
        <v>45</v>
      </c>
      <c r="E544" s="11">
        <v>3.99</v>
      </c>
      <c r="F544" s="29" t="s">
        <v>90</v>
      </c>
    </row>
    <row r="545" spans="1:6" x14ac:dyDescent="0.25">
      <c r="A545" s="18">
        <v>2000938</v>
      </c>
      <c r="B545" s="18" t="s">
        <v>5</v>
      </c>
      <c r="C545" s="18" t="s">
        <v>34</v>
      </c>
      <c r="D545" s="30" t="s">
        <v>45</v>
      </c>
      <c r="E545" s="11">
        <v>4.99</v>
      </c>
      <c r="F545" s="29" t="s">
        <v>90</v>
      </c>
    </row>
    <row r="546" spans="1:6" x14ac:dyDescent="0.25">
      <c r="A546" s="18">
        <v>2000950</v>
      </c>
      <c r="B546" s="18" t="s">
        <v>6</v>
      </c>
      <c r="C546" s="18" t="s">
        <v>34</v>
      </c>
      <c r="D546" s="30" t="s">
        <v>45</v>
      </c>
      <c r="E546" s="11">
        <v>4.99</v>
      </c>
      <c r="F546" s="29" t="s">
        <v>90</v>
      </c>
    </row>
    <row r="547" spans="1:6" x14ac:dyDescent="0.25">
      <c r="A547" s="18">
        <v>2008723</v>
      </c>
      <c r="B547" s="18" t="s">
        <v>7</v>
      </c>
      <c r="C547" s="18" t="s">
        <v>34</v>
      </c>
      <c r="D547" s="30" t="s">
        <v>45</v>
      </c>
      <c r="E547" s="11">
        <v>5.69</v>
      </c>
      <c r="F547" s="29" t="s">
        <v>90</v>
      </c>
    </row>
    <row r="548" spans="1:6" x14ac:dyDescent="0.25">
      <c r="A548" s="18">
        <v>2001383</v>
      </c>
      <c r="B548" s="18" t="s">
        <v>8</v>
      </c>
      <c r="C548" s="18" t="s">
        <v>34</v>
      </c>
      <c r="D548" s="30" t="s">
        <v>45</v>
      </c>
      <c r="E548" s="11">
        <v>4.99</v>
      </c>
      <c r="F548" s="29" t="s">
        <v>90</v>
      </c>
    </row>
    <row r="549" spans="1:6" x14ac:dyDescent="0.25">
      <c r="A549" s="18">
        <v>2008772</v>
      </c>
      <c r="B549" s="18" t="s">
        <v>9</v>
      </c>
      <c r="C549" s="18" t="s">
        <v>34</v>
      </c>
      <c r="D549" s="30" t="s">
        <v>45</v>
      </c>
      <c r="E549" s="11">
        <v>6.39</v>
      </c>
      <c r="F549" s="29" t="s">
        <v>90</v>
      </c>
    </row>
    <row r="550" spans="1:6" x14ac:dyDescent="0.25">
      <c r="A550" s="18">
        <v>2008780</v>
      </c>
      <c r="B550" s="18" t="s">
        <v>10</v>
      </c>
      <c r="C550" s="18" t="s">
        <v>34</v>
      </c>
      <c r="D550" s="30" t="s">
        <v>45</v>
      </c>
      <c r="E550" s="11">
        <v>6.29</v>
      </c>
      <c r="F550" s="29" t="s">
        <v>90</v>
      </c>
    </row>
    <row r="551" spans="1:6" x14ac:dyDescent="0.25">
      <c r="A551" s="18">
        <v>2009109</v>
      </c>
      <c r="B551" s="18" t="s">
        <v>11</v>
      </c>
      <c r="C551" s="18" t="s">
        <v>34</v>
      </c>
      <c r="D551" s="30" t="s">
        <v>45</v>
      </c>
      <c r="E551" s="11">
        <v>6.49</v>
      </c>
      <c r="F551" s="29" t="s">
        <v>90</v>
      </c>
    </row>
    <row r="552" spans="1:6" x14ac:dyDescent="0.25">
      <c r="A552" s="18">
        <v>2009115</v>
      </c>
      <c r="B552" s="18" t="s">
        <v>12</v>
      </c>
      <c r="C552" s="18" t="s">
        <v>34</v>
      </c>
      <c r="D552" s="30" t="s">
        <v>45</v>
      </c>
      <c r="E552" s="11">
        <v>5.99</v>
      </c>
      <c r="F552" s="29" t="s">
        <v>90</v>
      </c>
    </row>
    <row r="553" spans="1:6" x14ac:dyDescent="0.25">
      <c r="A553" s="18">
        <v>2010226</v>
      </c>
      <c r="B553" s="18" t="s">
        <v>13</v>
      </c>
      <c r="C553" s="18" t="s">
        <v>34</v>
      </c>
      <c r="D553" s="30" t="s">
        <v>45</v>
      </c>
      <c r="E553" s="9">
        <v>4.32</v>
      </c>
      <c r="F553" s="29" t="s">
        <v>95</v>
      </c>
    </row>
    <row r="554" spans="1:6" x14ac:dyDescent="0.25">
      <c r="A554" s="18">
        <v>2010228</v>
      </c>
      <c r="B554" s="18" t="s">
        <v>14</v>
      </c>
      <c r="C554" s="18" t="s">
        <v>34</v>
      </c>
      <c r="D554" s="30" t="s">
        <v>45</v>
      </c>
      <c r="E554" s="11">
        <v>4.99</v>
      </c>
      <c r="F554" s="29" t="s">
        <v>90</v>
      </c>
    </row>
    <row r="555" spans="1:6" x14ac:dyDescent="0.25">
      <c r="A555" s="18">
        <v>2003455</v>
      </c>
      <c r="B555" s="18" t="s">
        <v>15</v>
      </c>
      <c r="C555" s="18" t="s">
        <v>34</v>
      </c>
      <c r="D555" s="30" t="s">
        <v>45</v>
      </c>
      <c r="E555" s="9">
        <v>8.19</v>
      </c>
      <c r="F555" s="29" t="s">
        <v>95</v>
      </c>
    </row>
    <row r="556" spans="1:6" x14ac:dyDescent="0.25">
      <c r="A556" s="18">
        <v>2003461</v>
      </c>
      <c r="B556" s="18" t="s">
        <v>16</v>
      </c>
      <c r="C556" s="18" t="s">
        <v>34</v>
      </c>
      <c r="D556" s="30" t="s">
        <v>45</v>
      </c>
      <c r="E556" s="9">
        <v>8.43</v>
      </c>
      <c r="F556" s="29" t="s">
        <v>95</v>
      </c>
    </row>
    <row r="557" spans="1:6" x14ac:dyDescent="0.25">
      <c r="A557" s="18">
        <v>2003466</v>
      </c>
      <c r="B557" s="18" t="s">
        <v>17</v>
      </c>
      <c r="C557" s="18" t="s">
        <v>34</v>
      </c>
      <c r="D557" s="30" t="s">
        <v>45</v>
      </c>
      <c r="E557" s="11">
        <v>8.98</v>
      </c>
      <c r="F557" s="29" t="s">
        <v>90</v>
      </c>
    </row>
    <row r="558" spans="1:6" x14ac:dyDescent="0.25">
      <c r="A558" s="18">
        <v>2003467</v>
      </c>
      <c r="B558" s="18" t="s">
        <v>18</v>
      </c>
      <c r="C558" s="18" t="s">
        <v>34</v>
      </c>
      <c r="D558" s="30" t="s">
        <v>45</v>
      </c>
      <c r="E558" s="8">
        <v>8.82</v>
      </c>
      <c r="F558" s="29" t="s">
        <v>95</v>
      </c>
    </row>
    <row r="559" spans="1:6" x14ac:dyDescent="0.25">
      <c r="A559" s="18">
        <v>2003706</v>
      </c>
      <c r="B559" s="18" t="s">
        <v>19</v>
      </c>
      <c r="C559" s="18" t="s">
        <v>34</v>
      </c>
      <c r="D559" s="30" t="s">
        <v>45</v>
      </c>
      <c r="E559" s="8">
        <v>2.04</v>
      </c>
      <c r="F559" s="29" t="s">
        <v>95</v>
      </c>
    </row>
    <row r="560" spans="1:6" x14ac:dyDescent="0.25">
      <c r="A560" s="18">
        <v>2003708</v>
      </c>
      <c r="B560" s="18" t="s">
        <v>20</v>
      </c>
      <c r="C560" s="18" t="s">
        <v>34</v>
      </c>
      <c r="D560" s="30" t="s">
        <v>45</v>
      </c>
      <c r="E560" s="8">
        <v>1.95</v>
      </c>
      <c r="F560" s="29" t="s">
        <v>95</v>
      </c>
    </row>
    <row r="561" spans="1:6" x14ac:dyDescent="0.25">
      <c r="A561" s="18">
        <v>2004656</v>
      </c>
      <c r="B561" s="18" t="s">
        <v>21</v>
      </c>
      <c r="C561" s="18" t="s">
        <v>34</v>
      </c>
      <c r="D561" s="30" t="s">
        <v>45</v>
      </c>
      <c r="E561" s="8">
        <v>4.74</v>
      </c>
      <c r="F561" s="29" t="s">
        <v>95</v>
      </c>
    </row>
    <row r="562" spans="1:6" x14ac:dyDescent="0.25">
      <c r="A562" s="18">
        <v>2004667</v>
      </c>
      <c r="B562" s="18" t="s">
        <v>22</v>
      </c>
      <c r="C562" s="18" t="s">
        <v>34</v>
      </c>
      <c r="D562" s="30" t="s">
        <v>45</v>
      </c>
      <c r="E562" s="11">
        <v>4.99</v>
      </c>
      <c r="F562" s="29" t="s">
        <v>90</v>
      </c>
    </row>
    <row r="563" spans="1:6" x14ac:dyDescent="0.25">
      <c r="A563" s="18">
        <v>2005118</v>
      </c>
      <c r="B563" s="18" t="s">
        <v>23</v>
      </c>
      <c r="C563" s="18" t="s">
        <v>34</v>
      </c>
      <c r="D563" s="30" t="s">
        <v>45</v>
      </c>
      <c r="E563" s="11">
        <v>2.99</v>
      </c>
      <c r="F563" s="29" t="s">
        <v>90</v>
      </c>
    </row>
    <row r="564" spans="1:6" x14ac:dyDescent="0.25">
      <c r="A564" s="18">
        <v>2005122</v>
      </c>
      <c r="B564" s="18" t="s">
        <v>24</v>
      </c>
      <c r="C564" s="18" t="s">
        <v>34</v>
      </c>
      <c r="D564" s="30" t="s">
        <v>45</v>
      </c>
      <c r="E564" s="8">
        <v>3.86</v>
      </c>
      <c r="F564" s="29" t="s">
        <v>95</v>
      </c>
    </row>
    <row r="565" spans="1:6" x14ac:dyDescent="0.25">
      <c r="A565" s="18">
        <v>2005127</v>
      </c>
      <c r="B565" s="18" t="s">
        <v>25</v>
      </c>
      <c r="C565" s="18" t="s">
        <v>34</v>
      </c>
      <c r="D565" s="30" t="s">
        <v>45</v>
      </c>
      <c r="E565" s="11">
        <v>2.79</v>
      </c>
      <c r="F565" s="29" t="s">
        <v>90</v>
      </c>
    </row>
    <row r="566" spans="1:6" x14ac:dyDescent="0.25">
      <c r="A566" s="18">
        <v>2005131</v>
      </c>
      <c r="B566" s="18" t="s">
        <v>26</v>
      </c>
      <c r="C566" s="18" t="s">
        <v>34</v>
      </c>
      <c r="D566" s="30" t="s">
        <v>45</v>
      </c>
      <c r="E566" s="11">
        <v>3.29</v>
      </c>
      <c r="F566" s="29" t="s">
        <v>90</v>
      </c>
    </row>
    <row r="567" spans="1:6" x14ac:dyDescent="0.25">
      <c r="A567" s="18">
        <v>2005256</v>
      </c>
      <c r="B567" s="18" t="s">
        <v>27</v>
      </c>
      <c r="C567" s="18" t="s">
        <v>34</v>
      </c>
      <c r="D567" s="30" t="s">
        <v>45</v>
      </c>
      <c r="E567" s="11">
        <v>2.99</v>
      </c>
      <c r="F567" s="29" t="s">
        <v>90</v>
      </c>
    </row>
    <row r="568" spans="1:6" x14ac:dyDescent="0.25">
      <c r="A568" s="18">
        <v>2021675</v>
      </c>
      <c r="B568" s="18" t="s">
        <v>28</v>
      </c>
      <c r="C568" s="18" t="s">
        <v>34</v>
      </c>
      <c r="D568" s="30" t="s">
        <v>45</v>
      </c>
      <c r="E568" s="8">
        <v>9.0299999999999994</v>
      </c>
      <c r="F568" s="29" t="s">
        <v>95</v>
      </c>
    </row>
    <row r="569" spans="1:6" x14ac:dyDescent="0.25">
      <c r="A569" s="18">
        <v>2005597</v>
      </c>
      <c r="B569" s="18" t="s">
        <v>29</v>
      </c>
      <c r="C569" s="18" t="s">
        <v>34</v>
      </c>
      <c r="D569" s="30" t="s">
        <v>45</v>
      </c>
      <c r="E569" s="11">
        <v>7.98</v>
      </c>
      <c r="F569" s="29" t="s">
        <v>90</v>
      </c>
    </row>
    <row r="570" spans="1:6" x14ac:dyDescent="0.25">
      <c r="A570" s="18">
        <v>2005599</v>
      </c>
      <c r="B570" s="18" t="s">
        <v>30</v>
      </c>
      <c r="C570" s="18" t="s">
        <v>34</v>
      </c>
      <c r="D570" s="30" t="s">
        <v>45</v>
      </c>
      <c r="E570" s="11">
        <v>8.39</v>
      </c>
      <c r="F570" s="29" t="s">
        <v>90</v>
      </c>
    </row>
    <row r="571" spans="1:6" x14ac:dyDescent="0.25">
      <c r="A571" s="18">
        <v>250090</v>
      </c>
      <c r="B571" s="18" t="s">
        <v>31</v>
      </c>
      <c r="C571" s="18" t="s">
        <v>34</v>
      </c>
      <c r="D571" s="30" t="s">
        <v>45</v>
      </c>
      <c r="E571" s="11">
        <v>8.99</v>
      </c>
      <c r="F571" s="29" t="s">
        <v>90</v>
      </c>
    </row>
    <row r="572" spans="1:6" x14ac:dyDescent="0.25">
      <c r="A572" s="18">
        <v>2007406</v>
      </c>
      <c r="B572" s="18" t="s">
        <v>32</v>
      </c>
      <c r="C572" s="18" t="s">
        <v>34</v>
      </c>
      <c r="D572" s="30" t="s">
        <v>45</v>
      </c>
      <c r="E572" s="11">
        <v>0.89</v>
      </c>
      <c r="F572" s="29" t="s">
        <v>90</v>
      </c>
    </row>
    <row r="573" spans="1:6" x14ac:dyDescent="0.25">
      <c r="A573" s="18">
        <v>250115</v>
      </c>
      <c r="B573" s="18" t="s">
        <v>47</v>
      </c>
      <c r="C573" s="18" t="s">
        <v>48</v>
      </c>
      <c r="D573" s="30" t="s">
        <v>45</v>
      </c>
      <c r="E573" s="8">
        <v>47.96</v>
      </c>
      <c r="F573" s="29" t="s">
        <v>95</v>
      </c>
    </row>
    <row r="574" spans="1:6" x14ac:dyDescent="0.25">
      <c r="A574" s="18">
        <v>2003559</v>
      </c>
      <c r="B574" s="18" t="s">
        <v>49</v>
      </c>
      <c r="C574" s="18" t="s">
        <v>48</v>
      </c>
      <c r="D574" s="30" t="s">
        <v>45</v>
      </c>
      <c r="E574" s="8">
        <v>38.729999999999997</v>
      </c>
      <c r="F574" s="29" t="s">
        <v>95</v>
      </c>
    </row>
    <row r="575" spans="1:6" x14ac:dyDescent="0.25">
      <c r="A575" s="18">
        <v>253041</v>
      </c>
      <c r="B575" s="18" t="s">
        <v>50</v>
      </c>
      <c r="C575" s="18" t="s">
        <v>48</v>
      </c>
      <c r="D575" s="30" t="s">
        <v>45</v>
      </c>
      <c r="E575" s="8">
        <v>12.79</v>
      </c>
      <c r="F575" s="29" t="s">
        <v>95</v>
      </c>
    </row>
    <row r="576" spans="1:6" x14ac:dyDescent="0.25">
      <c r="A576" s="18">
        <v>250639</v>
      </c>
      <c r="B576" s="18" t="s">
        <v>51</v>
      </c>
      <c r="C576" s="18" t="s">
        <v>48</v>
      </c>
      <c r="D576" s="30" t="s">
        <v>45</v>
      </c>
      <c r="E576" s="8">
        <v>37.81</v>
      </c>
      <c r="F576" s="29" t="s">
        <v>95</v>
      </c>
    </row>
    <row r="577" spans="1:6" x14ac:dyDescent="0.25">
      <c r="A577" s="18">
        <v>2005652</v>
      </c>
      <c r="B577" s="18" t="s">
        <v>52</v>
      </c>
      <c r="C577" s="18" t="s">
        <v>48</v>
      </c>
      <c r="D577" s="30" t="s">
        <v>45</v>
      </c>
      <c r="E577" s="8">
        <v>16.95</v>
      </c>
      <c r="F577" s="29" t="s">
        <v>95</v>
      </c>
    </row>
    <row r="578" spans="1:6" x14ac:dyDescent="0.25">
      <c r="A578" s="18">
        <v>2005663</v>
      </c>
      <c r="B578" s="18" t="s">
        <v>53</v>
      </c>
      <c r="C578" s="18" t="s">
        <v>48</v>
      </c>
      <c r="D578" s="30" t="s">
        <v>45</v>
      </c>
      <c r="E578" s="8">
        <v>15.99</v>
      </c>
      <c r="F578" s="29" t="s">
        <v>95</v>
      </c>
    </row>
    <row r="579" spans="1:6" x14ac:dyDescent="0.25">
      <c r="A579" s="18">
        <v>250048</v>
      </c>
      <c r="B579" s="18" t="s">
        <v>54</v>
      </c>
      <c r="C579" s="18" t="s">
        <v>48</v>
      </c>
      <c r="D579" s="30" t="s">
        <v>45</v>
      </c>
      <c r="E579" s="11">
        <v>40.9</v>
      </c>
      <c r="F579" s="29" t="s">
        <v>90</v>
      </c>
    </row>
    <row r="580" spans="1:6" x14ac:dyDescent="0.25">
      <c r="A580" s="18">
        <v>250868</v>
      </c>
      <c r="B580" s="18" t="s">
        <v>55</v>
      </c>
      <c r="C580" s="18" t="s">
        <v>48</v>
      </c>
      <c r="D580" s="30" t="s">
        <v>45</v>
      </c>
      <c r="E580" s="11">
        <v>43.99</v>
      </c>
      <c r="F580" s="29" t="s">
        <v>90</v>
      </c>
    </row>
    <row r="581" spans="1:6" x14ac:dyDescent="0.25">
      <c r="A581" s="18">
        <v>2000654</v>
      </c>
      <c r="B581" s="18" t="s">
        <v>56</v>
      </c>
      <c r="C581" s="18" t="s">
        <v>57</v>
      </c>
      <c r="D581" s="30" t="s">
        <v>45</v>
      </c>
      <c r="E581" s="11">
        <v>1.99</v>
      </c>
      <c r="F581" s="29" t="s">
        <v>90</v>
      </c>
    </row>
    <row r="582" spans="1:6" x14ac:dyDescent="0.25">
      <c r="A582" s="18">
        <v>2000660</v>
      </c>
      <c r="B582" s="18" t="s">
        <v>58</v>
      </c>
      <c r="C582" s="18" t="s">
        <v>57</v>
      </c>
      <c r="D582" s="30" t="s">
        <v>45</v>
      </c>
      <c r="E582" s="8">
        <v>2.09</v>
      </c>
      <c r="F582" s="29" t="s">
        <v>95</v>
      </c>
    </row>
    <row r="583" spans="1:6" x14ac:dyDescent="0.25">
      <c r="A583" s="18">
        <v>2009656</v>
      </c>
      <c r="B583" s="18" t="s">
        <v>59</v>
      </c>
      <c r="C583" s="18" t="s">
        <v>57</v>
      </c>
      <c r="D583" s="30" t="s">
        <v>45</v>
      </c>
      <c r="E583" s="11">
        <v>3.49</v>
      </c>
      <c r="F583" s="29" t="s">
        <v>90</v>
      </c>
    </row>
    <row r="584" spans="1:6" x14ac:dyDescent="0.25">
      <c r="A584" s="18">
        <v>2009927</v>
      </c>
      <c r="B584" s="18" t="s">
        <v>60</v>
      </c>
      <c r="C584" s="18" t="s">
        <v>57</v>
      </c>
      <c r="D584" s="30" t="s">
        <v>45</v>
      </c>
      <c r="E584" s="11">
        <v>2.39</v>
      </c>
      <c r="F584" s="29" t="s">
        <v>90</v>
      </c>
    </row>
    <row r="585" spans="1:6" x14ac:dyDescent="0.25">
      <c r="A585" s="18">
        <v>2009936</v>
      </c>
      <c r="B585" s="18" t="s">
        <v>61</v>
      </c>
      <c r="C585" s="18" t="s">
        <v>57</v>
      </c>
      <c r="D585" s="30" t="s">
        <v>45</v>
      </c>
      <c r="E585" s="11">
        <v>2.99</v>
      </c>
      <c r="F585" s="29" t="s">
        <v>90</v>
      </c>
    </row>
    <row r="586" spans="1:6" x14ac:dyDescent="0.25">
      <c r="A586" s="18">
        <v>2010761</v>
      </c>
      <c r="B586" s="18" t="s">
        <v>62</v>
      </c>
      <c r="C586" s="18" t="s">
        <v>57</v>
      </c>
      <c r="D586" s="30" t="s">
        <v>45</v>
      </c>
      <c r="E586" s="8">
        <v>2.29</v>
      </c>
      <c r="F586" s="29" t="s">
        <v>95</v>
      </c>
    </row>
    <row r="587" spans="1:6" x14ac:dyDescent="0.25">
      <c r="A587" s="18">
        <v>2011753</v>
      </c>
      <c r="B587" s="18" t="s">
        <v>63</v>
      </c>
      <c r="C587" s="18" t="s">
        <v>57</v>
      </c>
      <c r="D587" s="30" t="s">
        <v>45</v>
      </c>
      <c r="E587" s="11">
        <v>12.98</v>
      </c>
      <c r="F587" s="29" t="s">
        <v>90</v>
      </c>
    </row>
    <row r="588" spans="1:6" x14ac:dyDescent="0.25">
      <c r="A588" s="18">
        <v>2016300</v>
      </c>
      <c r="B588" s="18" t="s">
        <v>64</v>
      </c>
      <c r="C588" s="18" t="s">
        <v>57</v>
      </c>
      <c r="D588" s="30" t="s">
        <v>45</v>
      </c>
      <c r="E588" s="11">
        <v>1.69</v>
      </c>
      <c r="F588" s="29" t="s">
        <v>90</v>
      </c>
    </row>
    <row r="589" spans="1:6" x14ac:dyDescent="0.25">
      <c r="A589" s="18">
        <v>251202</v>
      </c>
      <c r="B589" s="18" t="s">
        <v>65</v>
      </c>
      <c r="C589" s="18" t="s">
        <v>66</v>
      </c>
      <c r="D589" s="30" t="s">
        <v>45</v>
      </c>
      <c r="E589" s="11">
        <v>2.59</v>
      </c>
      <c r="F589" s="29" t="s">
        <v>90</v>
      </c>
    </row>
    <row r="590" spans="1:6" x14ac:dyDescent="0.25">
      <c r="A590" s="18">
        <v>253827</v>
      </c>
      <c r="B590" s="18" t="s">
        <v>67</v>
      </c>
      <c r="C590" s="18" t="s">
        <v>66</v>
      </c>
      <c r="D590" s="30" t="s">
        <v>45</v>
      </c>
      <c r="E590" s="11">
        <v>1.99</v>
      </c>
      <c r="F590" s="29" t="s">
        <v>90</v>
      </c>
    </row>
    <row r="591" spans="1:6" x14ac:dyDescent="0.25">
      <c r="A591" s="18">
        <v>250007</v>
      </c>
      <c r="B591" s="18" t="s">
        <v>68</v>
      </c>
      <c r="C591" s="18" t="s">
        <v>66</v>
      </c>
      <c r="D591" s="30" t="s">
        <v>45</v>
      </c>
      <c r="E591" s="11">
        <v>3.69</v>
      </c>
      <c r="F591" s="29" t="s">
        <v>90</v>
      </c>
    </row>
    <row r="592" spans="1:6" x14ac:dyDescent="0.25">
      <c r="A592" s="18">
        <v>250005</v>
      </c>
      <c r="B592" s="18" t="s">
        <v>69</v>
      </c>
      <c r="C592" s="18" t="s">
        <v>66</v>
      </c>
      <c r="D592" s="30" t="s">
        <v>45</v>
      </c>
      <c r="E592" s="11">
        <v>5.59</v>
      </c>
      <c r="F592" s="29" t="s">
        <v>90</v>
      </c>
    </row>
    <row r="593" spans="1:6" x14ac:dyDescent="0.25">
      <c r="A593" s="18">
        <v>250004</v>
      </c>
      <c r="B593" s="18" t="s">
        <v>70</v>
      </c>
      <c r="C593" s="18" t="s">
        <v>66</v>
      </c>
      <c r="D593" s="30" t="s">
        <v>45</v>
      </c>
      <c r="E593" s="11">
        <v>2.19</v>
      </c>
      <c r="F593" s="29" t="s">
        <v>90</v>
      </c>
    </row>
    <row r="594" spans="1:6" x14ac:dyDescent="0.25">
      <c r="A594" s="18">
        <v>251277</v>
      </c>
      <c r="B594" s="18" t="s">
        <v>71</v>
      </c>
      <c r="C594" s="18" t="s">
        <v>66</v>
      </c>
      <c r="D594" s="30" t="s">
        <v>45</v>
      </c>
      <c r="E594" s="8">
        <v>1.88</v>
      </c>
      <c r="F594" s="29" t="s">
        <v>95</v>
      </c>
    </row>
    <row r="595" spans="1:6" x14ac:dyDescent="0.25">
      <c r="A595" s="18">
        <v>250015</v>
      </c>
      <c r="B595" s="18" t="s">
        <v>72</v>
      </c>
      <c r="C595" s="18" t="s">
        <v>66</v>
      </c>
      <c r="D595" s="30" t="s">
        <v>45</v>
      </c>
      <c r="E595" s="11">
        <v>1.99</v>
      </c>
      <c r="F595" s="29" t="s">
        <v>90</v>
      </c>
    </row>
    <row r="596" spans="1:6" x14ac:dyDescent="0.25">
      <c r="A596" s="18">
        <v>251292</v>
      </c>
      <c r="B596" s="18" t="s">
        <v>73</v>
      </c>
      <c r="C596" s="18" t="s">
        <v>66</v>
      </c>
      <c r="D596" s="30" t="s">
        <v>45</v>
      </c>
      <c r="E596" s="11">
        <v>1.19</v>
      </c>
      <c r="F596" s="29" t="s">
        <v>90</v>
      </c>
    </row>
    <row r="597" spans="1:6" x14ac:dyDescent="0.25">
      <c r="A597" s="18">
        <v>250017</v>
      </c>
      <c r="B597" s="18" t="s">
        <v>74</v>
      </c>
      <c r="C597" s="18" t="s">
        <v>66</v>
      </c>
      <c r="D597" s="30" t="s">
        <v>45</v>
      </c>
      <c r="E597" s="11">
        <v>2.39</v>
      </c>
      <c r="F597" s="29" t="s">
        <v>90</v>
      </c>
    </row>
    <row r="598" spans="1:6" x14ac:dyDescent="0.25">
      <c r="A598" s="18">
        <v>250001</v>
      </c>
      <c r="B598" s="18" t="s">
        <v>75</v>
      </c>
      <c r="C598" s="18" t="s">
        <v>66</v>
      </c>
      <c r="D598" s="30" t="s">
        <v>45</v>
      </c>
      <c r="E598" s="11">
        <v>2.59</v>
      </c>
      <c r="F598" s="29" t="s">
        <v>90</v>
      </c>
    </row>
    <row r="599" spans="1:6" x14ac:dyDescent="0.25">
      <c r="A599" s="18">
        <v>250006</v>
      </c>
      <c r="B599" s="18" t="s">
        <v>76</v>
      </c>
      <c r="C599" s="18" t="s">
        <v>66</v>
      </c>
      <c r="D599" s="30" t="s">
        <v>45</v>
      </c>
      <c r="E599" s="11">
        <v>3.29</v>
      </c>
      <c r="F599" s="29" t="s">
        <v>90</v>
      </c>
    </row>
    <row r="600" spans="1:6" x14ac:dyDescent="0.25">
      <c r="A600" s="18">
        <v>250023</v>
      </c>
      <c r="B600" s="18" t="s">
        <v>77</v>
      </c>
      <c r="C600" s="18" t="s">
        <v>66</v>
      </c>
      <c r="D600" s="30" t="s">
        <v>45</v>
      </c>
      <c r="E600" s="11">
        <v>3.99</v>
      </c>
      <c r="F600" s="29" t="s">
        <v>90</v>
      </c>
    </row>
    <row r="601" spans="1:6" x14ac:dyDescent="0.25">
      <c r="A601" s="20">
        <v>250008</v>
      </c>
      <c r="B601" s="20" t="s">
        <v>78</v>
      </c>
      <c r="C601" s="20" t="s">
        <v>66</v>
      </c>
      <c r="D601" s="30" t="s">
        <v>45</v>
      </c>
      <c r="E601" s="11">
        <v>4.99</v>
      </c>
      <c r="F601" s="29" t="s">
        <v>90</v>
      </c>
    </row>
    <row r="602" spans="1:6" x14ac:dyDescent="0.25">
      <c r="A602" s="18">
        <v>2017983</v>
      </c>
      <c r="B602" s="18" t="s">
        <v>2</v>
      </c>
      <c r="C602" s="18" t="s">
        <v>34</v>
      </c>
      <c r="D602" s="30" t="s">
        <v>46</v>
      </c>
      <c r="E602" s="11">
        <v>3.29</v>
      </c>
      <c r="F602" s="31" t="s">
        <v>90</v>
      </c>
    </row>
    <row r="603" spans="1:6" x14ac:dyDescent="0.25">
      <c r="A603" s="18">
        <v>2000447</v>
      </c>
      <c r="B603" s="18" t="s">
        <v>3</v>
      </c>
      <c r="C603" s="18" t="s">
        <v>34</v>
      </c>
      <c r="D603" s="30" t="s">
        <v>46</v>
      </c>
      <c r="E603" s="9">
        <v>4.13</v>
      </c>
      <c r="F603" s="29" t="s">
        <v>95</v>
      </c>
    </row>
    <row r="604" spans="1:6" x14ac:dyDescent="0.25">
      <c r="A604" s="18">
        <v>2000451</v>
      </c>
      <c r="B604" s="18" t="s">
        <v>4</v>
      </c>
      <c r="C604" s="18" t="s">
        <v>34</v>
      </c>
      <c r="D604" s="30" t="s">
        <v>46</v>
      </c>
      <c r="E604" s="11">
        <v>4.49</v>
      </c>
      <c r="F604" s="29" t="s">
        <v>90</v>
      </c>
    </row>
    <row r="605" spans="1:6" x14ac:dyDescent="0.25">
      <c r="A605" s="18">
        <v>2000938</v>
      </c>
      <c r="B605" s="18" t="s">
        <v>5</v>
      </c>
      <c r="C605" s="18" t="s">
        <v>34</v>
      </c>
      <c r="D605" s="30" t="s">
        <v>46</v>
      </c>
      <c r="E605" s="9">
        <v>4.82</v>
      </c>
      <c r="F605" s="29" t="s">
        <v>95</v>
      </c>
    </row>
    <row r="606" spans="1:6" x14ac:dyDescent="0.25">
      <c r="A606" s="18">
        <v>2000950</v>
      </c>
      <c r="B606" s="18" t="s">
        <v>6</v>
      </c>
      <c r="C606" s="18" t="s">
        <v>34</v>
      </c>
      <c r="D606" s="30" t="s">
        <v>46</v>
      </c>
      <c r="E606" s="9">
        <v>4.99</v>
      </c>
      <c r="F606" s="29" t="s">
        <v>95</v>
      </c>
    </row>
    <row r="607" spans="1:6" x14ac:dyDescent="0.25">
      <c r="A607" s="18">
        <v>2008723</v>
      </c>
      <c r="B607" s="18" t="s">
        <v>7</v>
      </c>
      <c r="C607" s="18" t="s">
        <v>34</v>
      </c>
      <c r="D607" s="30" t="s">
        <v>46</v>
      </c>
      <c r="E607" s="11">
        <v>6.39</v>
      </c>
      <c r="F607" s="29" t="s">
        <v>90</v>
      </c>
    </row>
    <row r="608" spans="1:6" x14ac:dyDescent="0.25">
      <c r="A608" s="18">
        <v>2001383</v>
      </c>
      <c r="B608" s="18" t="s">
        <v>8</v>
      </c>
      <c r="C608" s="18" t="s">
        <v>34</v>
      </c>
      <c r="D608" s="30" t="s">
        <v>46</v>
      </c>
      <c r="E608" s="11">
        <v>3.99</v>
      </c>
      <c r="F608" s="29" t="s">
        <v>90</v>
      </c>
    </row>
    <row r="609" spans="1:6" x14ac:dyDescent="0.25">
      <c r="A609" s="18">
        <v>2008772</v>
      </c>
      <c r="B609" s="18" t="s">
        <v>9</v>
      </c>
      <c r="C609" s="18" t="s">
        <v>34</v>
      </c>
      <c r="D609" s="30" t="s">
        <v>46</v>
      </c>
      <c r="E609" s="11">
        <v>6.79</v>
      </c>
      <c r="F609" s="29" t="s">
        <v>90</v>
      </c>
    </row>
    <row r="610" spans="1:6" x14ac:dyDescent="0.25">
      <c r="A610" s="18">
        <v>2008780</v>
      </c>
      <c r="B610" s="18" t="s">
        <v>10</v>
      </c>
      <c r="C610" s="18" t="s">
        <v>34</v>
      </c>
      <c r="D610" s="30" t="s">
        <v>46</v>
      </c>
      <c r="E610" s="11">
        <v>6.39</v>
      </c>
      <c r="F610" s="29" t="s">
        <v>90</v>
      </c>
    </row>
    <row r="611" spans="1:6" x14ac:dyDescent="0.25">
      <c r="A611" s="18">
        <v>2009109</v>
      </c>
      <c r="B611" s="18" t="s">
        <v>11</v>
      </c>
      <c r="C611" s="18" t="s">
        <v>34</v>
      </c>
      <c r="D611" s="30" t="s">
        <v>46</v>
      </c>
      <c r="E611" s="11">
        <v>7.69</v>
      </c>
      <c r="F611" s="29" t="s">
        <v>90</v>
      </c>
    </row>
    <row r="612" spans="1:6" x14ac:dyDescent="0.25">
      <c r="A612" s="18">
        <v>2009115</v>
      </c>
      <c r="B612" s="18" t="s">
        <v>12</v>
      </c>
      <c r="C612" s="18" t="s">
        <v>34</v>
      </c>
      <c r="D612" s="30" t="s">
        <v>46</v>
      </c>
      <c r="E612" s="11">
        <v>6.29</v>
      </c>
      <c r="F612" s="29" t="s">
        <v>90</v>
      </c>
    </row>
    <row r="613" spans="1:6" x14ac:dyDescent="0.25">
      <c r="A613" s="18">
        <v>2010226</v>
      </c>
      <c r="B613" s="18" t="s">
        <v>13</v>
      </c>
      <c r="C613" s="18" t="s">
        <v>34</v>
      </c>
      <c r="D613" s="30" t="s">
        <v>46</v>
      </c>
      <c r="E613" s="9">
        <v>4.32</v>
      </c>
      <c r="F613" s="29" t="s">
        <v>95</v>
      </c>
    </row>
    <row r="614" spans="1:6" x14ac:dyDescent="0.25">
      <c r="A614" s="18">
        <v>2010228</v>
      </c>
      <c r="B614" s="18" t="s">
        <v>14</v>
      </c>
      <c r="C614" s="18" t="s">
        <v>34</v>
      </c>
      <c r="D614" s="30" t="s">
        <v>46</v>
      </c>
      <c r="E614" s="11">
        <v>5.99</v>
      </c>
      <c r="F614" s="29" t="s">
        <v>90</v>
      </c>
    </row>
    <row r="615" spans="1:6" x14ac:dyDescent="0.25">
      <c r="A615" s="18">
        <v>2003455</v>
      </c>
      <c r="B615" s="18" t="s">
        <v>15</v>
      </c>
      <c r="C615" s="18" t="s">
        <v>34</v>
      </c>
      <c r="D615" s="30" t="s">
        <v>46</v>
      </c>
      <c r="E615" s="9">
        <v>8.19</v>
      </c>
      <c r="F615" s="29" t="s">
        <v>95</v>
      </c>
    </row>
    <row r="616" spans="1:6" x14ac:dyDescent="0.25">
      <c r="A616" s="18">
        <v>2003461</v>
      </c>
      <c r="B616" s="18" t="s">
        <v>16</v>
      </c>
      <c r="C616" s="18" t="s">
        <v>34</v>
      </c>
      <c r="D616" s="30" t="s">
        <v>46</v>
      </c>
      <c r="E616" s="9">
        <v>8.43</v>
      </c>
      <c r="F616" s="29" t="s">
        <v>95</v>
      </c>
    </row>
    <row r="617" spans="1:6" x14ac:dyDescent="0.25">
      <c r="A617" s="18">
        <v>2003466</v>
      </c>
      <c r="B617" s="18" t="s">
        <v>17</v>
      </c>
      <c r="C617" s="18" t="s">
        <v>34</v>
      </c>
      <c r="D617" s="30" t="s">
        <v>46</v>
      </c>
      <c r="E617" s="8">
        <v>8.77</v>
      </c>
      <c r="F617" s="29" t="s">
        <v>95</v>
      </c>
    </row>
    <row r="618" spans="1:6" x14ac:dyDescent="0.25">
      <c r="A618" s="18">
        <v>2003467</v>
      </c>
      <c r="B618" s="18" t="s">
        <v>18</v>
      </c>
      <c r="C618" s="18" t="s">
        <v>34</v>
      </c>
      <c r="D618" s="30" t="s">
        <v>46</v>
      </c>
      <c r="E618" s="11">
        <v>8.44</v>
      </c>
      <c r="F618" s="29" t="s">
        <v>90</v>
      </c>
    </row>
    <row r="619" spans="1:6" x14ac:dyDescent="0.25">
      <c r="A619" s="18">
        <v>2003706</v>
      </c>
      <c r="B619" s="18" t="s">
        <v>19</v>
      </c>
      <c r="C619" s="18" t="s">
        <v>34</v>
      </c>
      <c r="D619" s="30" t="s">
        <v>46</v>
      </c>
      <c r="E619" s="11">
        <v>1.99</v>
      </c>
      <c r="F619" s="29" t="s">
        <v>90</v>
      </c>
    </row>
    <row r="620" spans="1:6" x14ac:dyDescent="0.25">
      <c r="A620" s="18">
        <v>2003708</v>
      </c>
      <c r="B620" s="18" t="s">
        <v>20</v>
      </c>
      <c r="C620" s="18" t="s">
        <v>34</v>
      </c>
      <c r="D620" s="30" t="s">
        <v>46</v>
      </c>
      <c r="E620" s="11">
        <v>1.99</v>
      </c>
      <c r="F620" s="29" t="s">
        <v>90</v>
      </c>
    </row>
    <row r="621" spans="1:6" x14ac:dyDescent="0.25">
      <c r="A621" s="18">
        <v>2004656</v>
      </c>
      <c r="B621" s="18" t="s">
        <v>21</v>
      </c>
      <c r="C621" s="18" t="s">
        <v>34</v>
      </c>
      <c r="D621" s="30" t="s">
        <v>46</v>
      </c>
      <c r="E621" s="11">
        <v>5.19</v>
      </c>
      <c r="F621" s="29" t="s">
        <v>90</v>
      </c>
    </row>
    <row r="622" spans="1:6" x14ac:dyDescent="0.25">
      <c r="A622" s="18">
        <v>2004667</v>
      </c>
      <c r="B622" s="18" t="s">
        <v>22</v>
      </c>
      <c r="C622" s="18" t="s">
        <v>34</v>
      </c>
      <c r="D622" s="30" t="s">
        <v>46</v>
      </c>
      <c r="E622" s="8">
        <v>4.74</v>
      </c>
      <c r="F622" s="29" t="s">
        <v>95</v>
      </c>
    </row>
    <row r="623" spans="1:6" x14ac:dyDescent="0.25">
      <c r="A623" s="18">
        <v>2005118</v>
      </c>
      <c r="B623" s="18" t="s">
        <v>23</v>
      </c>
      <c r="C623" s="18" t="s">
        <v>34</v>
      </c>
      <c r="D623" s="30" t="s">
        <v>46</v>
      </c>
      <c r="E623" s="8">
        <v>2.93</v>
      </c>
      <c r="F623" s="29" t="s">
        <v>95</v>
      </c>
    </row>
    <row r="624" spans="1:6" x14ac:dyDescent="0.25">
      <c r="A624" s="18">
        <v>2005122</v>
      </c>
      <c r="B624" s="18" t="s">
        <v>24</v>
      </c>
      <c r="C624" s="18" t="s">
        <v>34</v>
      </c>
      <c r="D624" s="30" t="s">
        <v>46</v>
      </c>
      <c r="E624" s="8">
        <v>3.86</v>
      </c>
      <c r="F624" s="29" t="s">
        <v>95</v>
      </c>
    </row>
    <row r="625" spans="1:6" x14ac:dyDescent="0.25">
      <c r="A625" s="18">
        <v>2005127</v>
      </c>
      <c r="B625" s="18" t="s">
        <v>25</v>
      </c>
      <c r="C625" s="18" t="s">
        <v>34</v>
      </c>
      <c r="D625" s="30" t="s">
        <v>46</v>
      </c>
      <c r="E625" s="11">
        <v>3.49</v>
      </c>
      <c r="F625" s="29" t="s">
        <v>90</v>
      </c>
    </row>
    <row r="626" spans="1:6" x14ac:dyDescent="0.25">
      <c r="A626" s="18">
        <v>2005131</v>
      </c>
      <c r="B626" s="18" t="s">
        <v>26</v>
      </c>
      <c r="C626" s="18" t="s">
        <v>34</v>
      </c>
      <c r="D626" s="30" t="s">
        <v>46</v>
      </c>
      <c r="E626" s="11">
        <v>3.79</v>
      </c>
      <c r="F626" s="29" t="s">
        <v>90</v>
      </c>
    </row>
    <row r="627" spans="1:6" x14ac:dyDescent="0.25">
      <c r="A627" s="18">
        <v>2005256</v>
      </c>
      <c r="B627" s="18" t="s">
        <v>27</v>
      </c>
      <c r="C627" s="18" t="s">
        <v>34</v>
      </c>
      <c r="D627" s="30" t="s">
        <v>46</v>
      </c>
      <c r="E627" s="11">
        <v>4.29</v>
      </c>
      <c r="F627" s="29" t="s">
        <v>90</v>
      </c>
    </row>
    <row r="628" spans="1:6" x14ac:dyDescent="0.25">
      <c r="A628" s="18">
        <v>2021675</v>
      </c>
      <c r="B628" s="18" t="s">
        <v>28</v>
      </c>
      <c r="C628" s="18" t="s">
        <v>34</v>
      </c>
      <c r="D628" s="30" t="s">
        <v>46</v>
      </c>
      <c r="E628" s="11">
        <v>9.99</v>
      </c>
      <c r="F628" s="29" t="s">
        <v>90</v>
      </c>
    </row>
    <row r="629" spans="1:6" x14ac:dyDescent="0.25">
      <c r="A629" s="18">
        <v>2005597</v>
      </c>
      <c r="B629" s="18" t="s">
        <v>29</v>
      </c>
      <c r="C629" s="18" t="s">
        <v>34</v>
      </c>
      <c r="D629" s="30" t="s">
        <v>46</v>
      </c>
      <c r="E629" s="8">
        <v>9.0299999999999994</v>
      </c>
      <c r="F629" s="29" t="s">
        <v>95</v>
      </c>
    </row>
    <row r="630" spans="1:6" x14ac:dyDescent="0.25">
      <c r="A630" s="18">
        <v>2005599</v>
      </c>
      <c r="B630" s="18" t="s">
        <v>30</v>
      </c>
      <c r="C630" s="18" t="s">
        <v>34</v>
      </c>
      <c r="D630" s="30" t="s">
        <v>46</v>
      </c>
      <c r="E630" s="11">
        <v>8.99</v>
      </c>
      <c r="F630" s="29" t="s">
        <v>90</v>
      </c>
    </row>
    <row r="631" spans="1:6" x14ac:dyDescent="0.25">
      <c r="A631" s="18">
        <v>250090</v>
      </c>
      <c r="B631" s="18" t="s">
        <v>31</v>
      </c>
      <c r="C631" s="18" t="s">
        <v>34</v>
      </c>
      <c r="D631" s="30" t="s">
        <v>46</v>
      </c>
      <c r="E631" s="11">
        <v>9.99</v>
      </c>
      <c r="F631" s="29" t="s">
        <v>90</v>
      </c>
    </row>
    <row r="632" spans="1:6" x14ac:dyDescent="0.25">
      <c r="A632" s="18">
        <v>2007406</v>
      </c>
      <c r="B632" s="18" t="s">
        <v>32</v>
      </c>
      <c r="C632" s="18" t="s">
        <v>34</v>
      </c>
      <c r="D632" s="30" t="s">
        <v>46</v>
      </c>
      <c r="E632" s="11">
        <v>1.19</v>
      </c>
      <c r="F632" s="29" t="s">
        <v>90</v>
      </c>
    </row>
    <row r="633" spans="1:6" x14ac:dyDescent="0.25">
      <c r="A633" s="18">
        <v>250115</v>
      </c>
      <c r="B633" s="18" t="s">
        <v>47</v>
      </c>
      <c r="C633" s="18" t="s">
        <v>48</v>
      </c>
      <c r="D633" s="30" t="s">
        <v>46</v>
      </c>
      <c r="E633" s="11">
        <v>44.99</v>
      </c>
      <c r="F633" s="29" t="s">
        <v>90</v>
      </c>
    </row>
    <row r="634" spans="1:6" x14ac:dyDescent="0.25">
      <c r="A634" s="18">
        <v>2003559</v>
      </c>
      <c r="B634" s="18" t="s">
        <v>49</v>
      </c>
      <c r="C634" s="18" t="s">
        <v>48</v>
      </c>
      <c r="D634" s="30" t="s">
        <v>46</v>
      </c>
      <c r="E634" s="11">
        <v>21.99</v>
      </c>
      <c r="F634" s="29" t="s">
        <v>90</v>
      </c>
    </row>
    <row r="635" spans="1:6" x14ac:dyDescent="0.25">
      <c r="A635" s="18">
        <v>253041</v>
      </c>
      <c r="B635" s="18" t="s">
        <v>50</v>
      </c>
      <c r="C635" s="18" t="s">
        <v>48</v>
      </c>
      <c r="D635" s="30" t="s">
        <v>46</v>
      </c>
      <c r="E635" s="8">
        <v>12.79</v>
      </c>
      <c r="F635" s="29" t="s">
        <v>95</v>
      </c>
    </row>
    <row r="636" spans="1:6" x14ac:dyDescent="0.25">
      <c r="A636" s="18">
        <v>250639</v>
      </c>
      <c r="B636" s="18" t="s">
        <v>51</v>
      </c>
      <c r="C636" s="18" t="s">
        <v>48</v>
      </c>
      <c r="D636" s="30" t="s">
        <v>46</v>
      </c>
      <c r="E636" s="8">
        <v>37.81</v>
      </c>
      <c r="F636" s="29" t="s">
        <v>95</v>
      </c>
    </row>
    <row r="637" spans="1:6" x14ac:dyDescent="0.25">
      <c r="A637" s="18">
        <v>2005652</v>
      </c>
      <c r="B637" s="18" t="s">
        <v>52</v>
      </c>
      <c r="C637" s="18" t="s">
        <v>48</v>
      </c>
      <c r="D637" s="30" t="s">
        <v>46</v>
      </c>
      <c r="E637" s="8">
        <v>16.95</v>
      </c>
      <c r="F637" s="29" t="s">
        <v>95</v>
      </c>
    </row>
    <row r="638" spans="1:6" x14ac:dyDescent="0.25">
      <c r="A638" s="18">
        <v>2005663</v>
      </c>
      <c r="B638" s="18" t="s">
        <v>53</v>
      </c>
      <c r="C638" s="18" t="s">
        <v>48</v>
      </c>
      <c r="D638" s="30" t="s">
        <v>46</v>
      </c>
      <c r="E638" s="8">
        <v>15.99</v>
      </c>
      <c r="F638" s="29" t="s">
        <v>95</v>
      </c>
    </row>
    <row r="639" spans="1:6" x14ac:dyDescent="0.25">
      <c r="A639" s="18">
        <v>250048</v>
      </c>
      <c r="B639" s="18" t="s">
        <v>54</v>
      </c>
      <c r="C639" s="18" t="s">
        <v>48</v>
      </c>
      <c r="D639" s="30" t="s">
        <v>46</v>
      </c>
      <c r="E639" s="11">
        <v>42.99</v>
      </c>
      <c r="F639" s="29" t="s">
        <v>90</v>
      </c>
    </row>
    <row r="640" spans="1:6" x14ac:dyDescent="0.25">
      <c r="A640" s="18">
        <v>250868</v>
      </c>
      <c r="B640" s="18" t="s">
        <v>55</v>
      </c>
      <c r="C640" s="18" t="s">
        <v>48</v>
      </c>
      <c r="D640" s="30" t="s">
        <v>46</v>
      </c>
      <c r="E640" s="11">
        <v>43.99</v>
      </c>
      <c r="F640" s="29" t="s">
        <v>90</v>
      </c>
    </row>
    <row r="641" spans="1:6" x14ac:dyDescent="0.25">
      <c r="A641" s="18">
        <v>2000654</v>
      </c>
      <c r="B641" s="18" t="s">
        <v>56</v>
      </c>
      <c r="C641" s="18" t="s">
        <v>57</v>
      </c>
      <c r="D641" s="30" t="s">
        <v>46</v>
      </c>
      <c r="E641" s="11">
        <v>2.0499999999999998</v>
      </c>
      <c r="F641" s="29" t="s">
        <v>90</v>
      </c>
    </row>
    <row r="642" spans="1:6" x14ac:dyDescent="0.25">
      <c r="A642" s="18">
        <v>2000660</v>
      </c>
      <c r="B642" s="18" t="s">
        <v>58</v>
      </c>
      <c r="C642" s="18" t="s">
        <v>57</v>
      </c>
      <c r="D642" s="30" t="s">
        <v>46</v>
      </c>
      <c r="E642" s="8">
        <v>2.09</v>
      </c>
      <c r="F642" s="29" t="s">
        <v>95</v>
      </c>
    </row>
    <row r="643" spans="1:6" x14ac:dyDescent="0.25">
      <c r="A643" s="18">
        <v>2009656</v>
      </c>
      <c r="B643" s="18" t="s">
        <v>59</v>
      </c>
      <c r="C643" s="18" t="s">
        <v>57</v>
      </c>
      <c r="D643" s="30" t="s">
        <v>46</v>
      </c>
      <c r="E643" s="8">
        <v>3.66</v>
      </c>
      <c r="F643" s="29" t="s">
        <v>95</v>
      </c>
    </row>
    <row r="644" spans="1:6" x14ac:dyDescent="0.25">
      <c r="A644" s="18">
        <v>2009927</v>
      </c>
      <c r="B644" s="18" t="s">
        <v>60</v>
      </c>
      <c r="C644" s="18" t="s">
        <v>57</v>
      </c>
      <c r="D644" s="30" t="s">
        <v>46</v>
      </c>
      <c r="E644" s="11">
        <v>1.99</v>
      </c>
      <c r="F644" s="29" t="s">
        <v>90</v>
      </c>
    </row>
    <row r="645" spans="1:6" x14ac:dyDescent="0.25">
      <c r="A645" s="18">
        <v>2009936</v>
      </c>
      <c r="B645" s="18" t="s">
        <v>61</v>
      </c>
      <c r="C645" s="18" t="s">
        <v>57</v>
      </c>
      <c r="D645" s="30" t="s">
        <v>46</v>
      </c>
      <c r="E645" s="11">
        <v>3.69</v>
      </c>
      <c r="F645" s="29" t="s">
        <v>90</v>
      </c>
    </row>
    <row r="646" spans="1:6" x14ac:dyDescent="0.25">
      <c r="A646" s="18">
        <v>2010761</v>
      </c>
      <c r="B646" s="18" t="s">
        <v>62</v>
      </c>
      <c r="C646" s="18" t="s">
        <v>57</v>
      </c>
      <c r="D646" s="30" t="s">
        <v>46</v>
      </c>
      <c r="E646" s="8">
        <v>2.29</v>
      </c>
      <c r="F646" s="29" t="s">
        <v>95</v>
      </c>
    </row>
    <row r="647" spans="1:6" x14ac:dyDescent="0.25">
      <c r="A647" s="18">
        <v>2011753</v>
      </c>
      <c r="B647" s="18" t="s">
        <v>63</v>
      </c>
      <c r="C647" s="18" t="s">
        <v>57</v>
      </c>
      <c r="D647" s="30" t="s">
        <v>46</v>
      </c>
      <c r="E647" s="11">
        <v>11.19</v>
      </c>
      <c r="F647" s="29" t="s">
        <v>90</v>
      </c>
    </row>
    <row r="648" spans="1:6" x14ac:dyDescent="0.25">
      <c r="A648" s="18">
        <v>2016300</v>
      </c>
      <c r="B648" s="18" t="s">
        <v>64</v>
      </c>
      <c r="C648" s="18" t="s">
        <v>57</v>
      </c>
      <c r="D648" s="30" t="s">
        <v>46</v>
      </c>
      <c r="E648" s="8">
        <v>1.91</v>
      </c>
      <c r="F648" s="29" t="s">
        <v>95</v>
      </c>
    </row>
    <row r="649" spans="1:6" x14ac:dyDescent="0.25">
      <c r="A649" s="18">
        <v>251202</v>
      </c>
      <c r="B649" s="18" t="s">
        <v>65</v>
      </c>
      <c r="C649" s="18" t="s">
        <v>66</v>
      </c>
      <c r="D649" s="30" t="s">
        <v>46</v>
      </c>
      <c r="E649" s="11">
        <v>1.69</v>
      </c>
      <c r="F649" s="29" t="s">
        <v>90</v>
      </c>
    </row>
    <row r="650" spans="1:6" x14ac:dyDescent="0.25">
      <c r="A650" s="18">
        <v>253827</v>
      </c>
      <c r="B650" s="18" t="s">
        <v>67</v>
      </c>
      <c r="C650" s="18" t="s">
        <v>66</v>
      </c>
      <c r="D650" s="30" t="s">
        <v>46</v>
      </c>
      <c r="E650" s="11">
        <v>2.29</v>
      </c>
      <c r="F650" s="29" t="s">
        <v>90</v>
      </c>
    </row>
    <row r="651" spans="1:6" x14ac:dyDescent="0.25">
      <c r="A651" s="18">
        <v>250007</v>
      </c>
      <c r="B651" s="18" t="s">
        <v>68</v>
      </c>
      <c r="C651" s="18" t="s">
        <v>66</v>
      </c>
      <c r="D651" s="30" t="s">
        <v>46</v>
      </c>
      <c r="E651" s="11">
        <v>3.49</v>
      </c>
      <c r="F651" s="29" t="s">
        <v>90</v>
      </c>
    </row>
    <row r="652" spans="1:6" x14ac:dyDescent="0.25">
      <c r="A652" s="18">
        <v>250005</v>
      </c>
      <c r="B652" s="18" t="s">
        <v>69</v>
      </c>
      <c r="C652" s="18" t="s">
        <v>66</v>
      </c>
      <c r="D652" s="30" t="s">
        <v>46</v>
      </c>
      <c r="E652" s="11">
        <v>4.99</v>
      </c>
      <c r="F652" s="29" t="s">
        <v>90</v>
      </c>
    </row>
    <row r="653" spans="1:6" x14ac:dyDescent="0.25">
      <c r="A653" s="18">
        <v>250004</v>
      </c>
      <c r="B653" s="18" t="s">
        <v>70</v>
      </c>
      <c r="C653" s="18" t="s">
        <v>66</v>
      </c>
      <c r="D653" s="30" t="s">
        <v>46</v>
      </c>
      <c r="E653" s="11">
        <v>1.39</v>
      </c>
      <c r="F653" s="29" t="s">
        <v>90</v>
      </c>
    </row>
    <row r="654" spans="1:6" x14ac:dyDescent="0.25">
      <c r="A654" s="18">
        <v>251277</v>
      </c>
      <c r="B654" s="18" t="s">
        <v>71</v>
      </c>
      <c r="C654" s="18" t="s">
        <v>66</v>
      </c>
      <c r="D654" s="30" t="s">
        <v>46</v>
      </c>
      <c r="E654" s="11">
        <v>1.49</v>
      </c>
      <c r="F654" s="29" t="s">
        <v>90</v>
      </c>
    </row>
    <row r="655" spans="1:6" x14ac:dyDescent="0.25">
      <c r="A655" s="18">
        <v>250015</v>
      </c>
      <c r="B655" s="18" t="s">
        <v>72</v>
      </c>
      <c r="C655" s="18" t="s">
        <v>66</v>
      </c>
      <c r="D655" s="30" t="s">
        <v>46</v>
      </c>
      <c r="E655" s="11">
        <v>1.99</v>
      </c>
      <c r="F655" s="29" t="s">
        <v>90</v>
      </c>
    </row>
    <row r="656" spans="1:6" x14ac:dyDescent="0.25">
      <c r="A656" s="18">
        <v>251292</v>
      </c>
      <c r="B656" s="18" t="s">
        <v>73</v>
      </c>
      <c r="C656" s="18" t="s">
        <v>66</v>
      </c>
      <c r="D656" s="30" t="s">
        <v>46</v>
      </c>
      <c r="E656" s="11">
        <v>1.49</v>
      </c>
      <c r="F656" s="29" t="s">
        <v>90</v>
      </c>
    </row>
    <row r="657" spans="1:6" x14ac:dyDescent="0.25">
      <c r="A657" s="18">
        <v>250017</v>
      </c>
      <c r="B657" s="18" t="s">
        <v>74</v>
      </c>
      <c r="C657" s="18" t="s">
        <v>66</v>
      </c>
      <c r="D657" s="30" t="s">
        <v>46</v>
      </c>
      <c r="E657" s="11">
        <v>2.39</v>
      </c>
      <c r="F657" s="29" t="s">
        <v>90</v>
      </c>
    </row>
    <row r="658" spans="1:6" x14ac:dyDescent="0.25">
      <c r="A658" s="18">
        <v>250001</v>
      </c>
      <c r="B658" s="18" t="s">
        <v>75</v>
      </c>
      <c r="C658" s="18" t="s">
        <v>66</v>
      </c>
      <c r="D658" s="30" t="s">
        <v>46</v>
      </c>
      <c r="E658" s="11">
        <v>1.89</v>
      </c>
      <c r="F658" s="29" t="s">
        <v>90</v>
      </c>
    </row>
    <row r="659" spans="1:6" x14ac:dyDescent="0.25">
      <c r="A659" s="18">
        <v>250006</v>
      </c>
      <c r="B659" s="18" t="s">
        <v>76</v>
      </c>
      <c r="C659" s="18" t="s">
        <v>66</v>
      </c>
      <c r="D659" s="30" t="s">
        <v>46</v>
      </c>
      <c r="E659" s="11">
        <v>3.99</v>
      </c>
      <c r="F659" s="29" t="s">
        <v>90</v>
      </c>
    </row>
    <row r="660" spans="1:6" x14ac:dyDescent="0.25">
      <c r="A660" s="18">
        <v>250023</v>
      </c>
      <c r="B660" s="18" t="s">
        <v>77</v>
      </c>
      <c r="C660" s="18" t="s">
        <v>66</v>
      </c>
      <c r="D660" s="30" t="s">
        <v>46</v>
      </c>
      <c r="E660" s="11">
        <v>3.99</v>
      </c>
      <c r="F660" s="29" t="s">
        <v>90</v>
      </c>
    </row>
    <row r="661" spans="1:6" x14ac:dyDescent="0.25">
      <c r="A661" s="20">
        <v>250008</v>
      </c>
      <c r="B661" s="20" t="s">
        <v>78</v>
      </c>
      <c r="C661" s="20" t="s">
        <v>66</v>
      </c>
      <c r="D661" s="30" t="s">
        <v>46</v>
      </c>
      <c r="E661" s="11">
        <v>2.99</v>
      </c>
      <c r="F661" s="29" t="s">
        <v>90</v>
      </c>
    </row>
    <row r="662" spans="1:6" x14ac:dyDescent="0.25">
      <c r="A662" s="18">
        <v>2017983</v>
      </c>
      <c r="B662" s="18" t="s">
        <v>2</v>
      </c>
      <c r="C662" s="18" t="s">
        <v>34</v>
      </c>
      <c r="D662" s="30" t="s">
        <v>81</v>
      </c>
      <c r="E662" s="11">
        <v>3.99</v>
      </c>
      <c r="F662" s="31" t="s">
        <v>90</v>
      </c>
    </row>
    <row r="663" spans="1:6" x14ac:dyDescent="0.25">
      <c r="A663" s="18">
        <v>2000447</v>
      </c>
      <c r="B663" s="18" t="s">
        <v>3</v>
      </c>
      <c r="C663" s="18" t="s">
        <v>34</v>
      </c>
      <c r="D663" s="30" t="s">
        <v>81</v>
      </c>
      <c r="E663" s="9">
        <v>4.13</v>
      </c>
      <c r="F663" s="29" t="s">
        <v>95</v>
      </c>
    </row>
    <row r="664" spans="1:6" x14ac:dyDescent="0.25">
      <c r="A664" s="18">
        <v>2000451</v>
      </c>
      <c r="B664" s="18" t="s">
        <v>4</v>
      </c>
      <c r="C664" s="18" t="s">
        <v>34</v>
      </c>
      <c r="D664" s="30" t="s">
        <v>81</v>
      </c>
      <c r="E664" s="9">
        <v>4.01</v>
      </c>
      <c r="F664" s="29" t="s">
        <v>95</v>
      </c>
    </row>
    <row r="665" spans="1:6" x14ac:dyDescent="0.25">
      <c r="A665" s="18">
        <v>2000938</v>
      </c>
      <c r="B665" s="18" t="s">
        <v>5</v>
      </c>
      <c r="C665" s="18" t="s">
        <v>34</v>
      </c>
      <c r="D665" s="30" t="s">
        <v>81</v>
      </c>
      <c r="E665" s="11">
        <v>4.6900000000000004</v>
      </c>
      <c r="F665" s="29" t="s">
        <v>90</v>
      </c>
    </row>
    <row r="666" spans="1:6" x14ac:dyDescent="0.25">
      <c r="A666" s="18">
        <v>2000950</v>
      </c>
      <c r="B666" s="18" t="s">
        <v>6</v>
      </c>
      <c r="C666" s="18" t="s">
        <v>34</v>
      </c>
      <c r="D666" s="30" t="s">
        <v>81</v>
      </c>
      <c r="E666" s="11">
        <v>4.79</v>
      </c>
      <c r="F666" s="29" t="s">
        <v>90</v>
      </c>
    </row>
    <row r="667" spans="1:6" x14ac:dyDescent="0.25">
      <c r="A667" s="18">
        <v>2008723</v>
      </c>
      <c r="B667" s="18" t="s">
        <v>7</v>
      </c>
      <c r="C667" s="18" t="s">
        <v>34</v>
      </c>
      <c r="D667" s="30" t="s">
        <v>81</v>
      </c>
      <c r="E667" s="9">
        <v>5.42</v>
      </c>
      <c r="F667" s="29" t="s">
        <v>95</v>
      </c>
    </row>
    <row r="668" spans="1:6" x14ac:dyDescent="0.25">
      <c r="A668" s="18">
        <v>2001383</v>
      </c>
      <c r="B668" s="18" t="s">
        <v>8</v>
      </c>
      <c r="C668" s="18" t="s">
        <v>34</v>
      </c>
      <c r="D668" s="30" t="s">
        <v>81</v>
      </c>
      <c r="E668" s="11">
        <v>3.79</v>
      </c>
      <c r="F668" s="29" t="s">
        <v>90</v>
      </c>
    </row>
    <row r="669" spans="1:6" x14ac:dyDescent="0.25">
      <c r="A669" s="18">
        <v>2008772</v>
      </c>
      <c r="B669" s="18" t="s">
        <v>9</v>
      </c>
      <c r="C669" s="18" t="s">
        <v>34</v>
      </c>
      <c r="D669" s="30" t="s">
        <v>81</v>
      </c>
      <c r="E669" s="9">
        <v>6.05</v>
      </c>
      <c r="F669" s="29" t="s">
        <v>95</v>
      </c>
    </row>
    <row r="670" spans="1:6" x14ac:dyDescent="0.25">
      <c r="A670" s="18">
        <v>2008780</v>
      </c>
      <c r="B670" s="18" t="s">
        <v>10</v>
      </c>
      <c r="C670" s="18" t="s">
        <v>34</v>
      </c>
      <c r="D670" s="30" t="s">
        <v>81</v>
      </c>
      <c r="E670" s="11">
        <v>4.6900000000000004</v>
      </c>
      <c r="F670" s="29" t="s">
        <v>90</v>
      </c>
    </row>
    <row r="671" spans="1:6" x14ac:dyDescent="0.25">
      <c r="A671" s="18">
        <v>2009109</v>
      </c>
      <c r="B671" s="18" t="s">
        <v>11</v>
      </c>
      <c r="C671" s="18" t="s">
        <v>34</v>
      </c>
      <c r="D671" s="30" t="s">
        <v>81</v>
      </c>
      <c r="E671" s="11">
        <v>6.49</v>
      </c>
      <c r="F671" s="29" t="s">
        <v>90</v>
      </c>
    </row>
    <row r="672" spans="1:6" x14ac:dyDescent="0.25">
      <c r="A672" s="18">
        <v>2009115</v>
      </c>
      <c r="B672" s="18" t="s">
        <v>12</v>
      </c>
      <c r="C672" s="18" t="s">
        <v>34</v>
      </c>
      <c r="D672" s="30" t="s">
        <v>81</v>
      </c>
      <c r="E672" s="9">
        <v>6.2</v>
      </c>
      <c r="F672" s="29" t="s">
        <v>95</v>
      </c>
    </row>
    <row r="673" spans="1:6" x14ac:dyDescent="0.25">
      <c r="A673" s="18">
        <v>2010226</v>
      </c>
      <c r="B673" s="18" t="s">
        <v>13</v>
      </c>
      <c r="C673" s="18" t="s">
        <v>34</v>
      </c>
      <c r="D673" s="30" t="s">
        <v>81</v>
      </c>
      <c r="E673" s="9">
        <v>4.32</v>
      </c>
      <c r="F673" s="29" t="s">
        <v>95</v>
      </c>
    </row>
    <row r="674" spans="1:6" x14ac:dyDescent="0.25">
      <c r="A674" s="18">
        <v>2010228</v>
      </c>
      <c r="B674" s="18" t="s">
        <v>14</v>
      </c>
      <c r="C674" s="18" t="s">
        <v>34</v>
      </c>
      <c r="D674" s="30" t="s">
        <v>81</v>
      </c>
      <c r="E674" s="9">
        <v>7.24</v>
      </c>
      <c r="F674" s="29" t="s">
        <v>95</v>
      </c>
    </row>
    <row r="675" spans="1:6" x14ac:dyDescent="0.25">
      <c r="A675" s="18">
        <v>2003455</v>
      </c>
      <c r="B675" s="18" t="s">
        <v>15</v>
      </c>
      <c r="C675" s="18" t="s">
        <v>34</v>
      </c>
      <c r="D675" s="30" t="s">
        <v>81</v>
      </c>
      <c r="E675" s="11">
        <v>8.2899999999999991</v>
      </c>
      <c r="F675" s="29" t="s">
        <v>90</v>
      </c>
    </row>
    <row r="676" spans="1:6" x14ac:dyDescent="0.25">
      <c r="A676" s="18">
        <v>2003461</v>
      </c>
      <c r="B676" s="18" t="s">
        <v>16</v>
      </c>
      <c r="C676" s="18" t="s">
        <v>34</v>
      </c>
      <c r="D676" s="30" t="s">
        <v>81</v>
      </c>
      <c r="E676" s="11">
        <v>8.2899999999999991</v>
      </c>
      <c r="F676" s="29" t="s">
        <v>90</v>
      </c>
    </row>
    <row r="677" spans="1:6" x14ac:dyDescent="0.25">
      <c r="A677" s="18">
        <v>2003466</v>
      </c>
      <c r="B677" s="18" t="s">
        <v>17</v>
      </c>
      <c r="C677" s="18" t="s">
        <v>34</v>
      </c>
      <c r="D677" s="30" t="s">
        <v>81</v>
      </c>
      <c r="E677" s="11">
        <v>8.2899999999999991</v>
      </c>
      <c r="F677" s="29" t="s">
        <v>90</v>
      </c>
    </row>
    <row r="678" spans="1:6" x14ac:dyDescent="0.25">
      <c r="A678" s="18">
        <v>2003467</v>
      </c>
      <c r="B678" s="18" t="s">
        <v>18</v>
      </c>
      <c r="C678" s="18" t="s">
        <v>34</v>
      </c>
      <c r="D678" s="30" t="s">
        <v>81</v>
      </c>
      <c r="E678" s="8">
        <v>8.82</v>
      </c>
      <c r="F678" s="29" t="s">
        <v>95</v>
      </c>
    </row>
    <row r="679" spans="1:6" x14ac:dyDescent="0.25">
      <c r="A679" s="18">
        <v>2003706</v>
      </c>
      <c r="B679" s="18" t="s">
        <v>19</v>
      </c>
      <c r="C679" s="18" t="s">
        <v>34</v>
      </c>
      <c r="D679" s="30" t="s">
        <v>81</v>
      </c>
      <c r="E679" s="11">
        <v>1.89</v>
      </c>
      <c r="F679" s="29" t="s">
        <v>90</v>
      </c>
    </row>
    <row r="680" spans="1:6" x14ac:dyDescent="0.25">
      <c r="A680" s="18">
        <v>2003708</v>
      </c>
      <c r="B680" s="18" t="s">
        <v>20</v>
      </c>
      <c r="C680" s="18" t="s">
        <v>34</v>
      </c>
      <c r="D680" s="30" t="s">
        <v>81</v>
      </c>
      <c r="E680" s="11">
        <v>1.89</v>
      </c>
      <c r="F680" s="29" t="s">
        <v>90</v>
      </c>
    </row>
    <row r="681" spans="1:6" x14ac:dyDescent="0.25">
      <c r="A681" s="18">
        <v>2004656</v>
      </c>
      <c r="B681" s="18" t="s">
        <v>21</v>
      </c>
      <c r="C681" s="18" t="s">
        <v>34</v>
      </c>
      <c r="D681" s="30" t="s">
        <v>81</v>
      </c>
      <c r="E681" s="11">
        <v>4.49</v>
      </c>
      <c r="F681" s="29" t="s">
        <v>90</v>
      </c>
    </row>
    <row r="682" spans="1:6" x14ac:dyDescent="0.25">
      <c r="A682" s="18">
        <v>2004667</v>
      </c>
      <c r="B682" s="18" t="s">
        <v>22</v>
      </c>
      <c r="C682" s="18" t="s">
        <v>34</v>
      </c>
      <c r="D682" s="30" t="s">
        <v>81</v>
      </c>
      <c r="E682" s="8">
        <v>4.74</v>
      </c>
      <c r="F682" s="29" t="s">
        <v>95</v>
      </c>
    </row>
    <row r="683" spans="1:6" x14ac:dyDescent="0.25">
      <c r="A683" s="18">
        <v>2005118</v>
      </c>
      <c r="B683" s="18" t="s">
        <v>23</v>
      </c>
      <c r="C683" s="18" t="s">
        <v>34</v>
      </c>
      <c r="D683" s="30" t="s">
        <v>81</v>
      </c>
      <c r="E683" s="8">
        <v>2.93</v>
      </c>
      <c r="F683" s="29" t="s">
        <v>95</v>
      </c>
    </row>
    <row r="684" spans="1:6" x14ac:dyDescent="0.25">
      <c r="A684" s="18">
        <v>2005122</v>
      </c>
      <c r="B684" s="18" t="s">
        <v>24</v>
      </c>
      <c r="C684" s="18" t="s">
        <v>34</v>
      </c>
      <c r="D684" s="30" t="s">
        <v>81</v>
      </c>
      <c r="E684" s="11">
        <v>3.99</v>
      </c>
      <c r="F684" s="29" t="s">
        <v>90</v>
      </c>
    </row>
    <row r="685" spans="1:6" x14ac:dyDescent="0.25">
      <c r="A685" s="18">
        <v>2005127</v>
      </c>
      <c r="B685" s="18" t="s">
        <v>25</v>
      </c>
      <c r="C685" s="18" t="s">
        <v>34</v>
      </c>
      <c r="D685" s="30" t="s">
        <v>81</v>
      </c>
      <c r="E685" s="11">
        <v>3.29</v>
      </c>
      <c r="F685" s="29" t="s">
        <v>90</v>
      </c>
    </row>
    <row r="686" spans="1:6" x14ac:dyDescent="0.25">
      <c r="A686" s="18">
        <v>2005131</v>
      </c>
      <c r="B686" s="18" t="s">
        <v>26</v>
      </c>
      <c r="C686" s="18" t="s">
        <v>34</v>
      </c>
      <c r="D686" s="30" t="s">
        <v>81</v>
      </c>
      <c r="E686" s="8">
        <v>2.95</v>
      </c>
      <c r="F686" s="29" t="s">
        <v>95</v>
      </c>
    </row>
    <row r="687" spans="1:6" x14ac:dyDescent="0.25">
      <c r="A687" s="18">
        <v>2005256</v>
      </c>
      <c r="B687" s="18" t="s">
        <v>27</v>
      </c>
      <c r="C687" s="18" t="s">
        <v>34</v>
      </c>
      <c r="D687" s="30" t="s">
        <v>81</v>
      </c>
      <c r="E687" s="8">
        <v>3.67</v>
      </c>
      <c r="F687" s="29" t="s">
        <v>95</v>
      </c>
    </row>
    <row r="688" spans="1:6" x14ac:dyDescent="0.25">
      <c r="A688" s="18">
        <v>2021675</v>
      </c>
      <c r="B688" s="18" t="s">
        <v>28</v>
      </c>
      <c r="C688" s="18" t="s">
        <v>34</v>
      </c>
      <c r="D688" s="30" t="s">
        <v>81</v>
      </c>
      <c r="E688" s="8">
        <v>9.0299999999999994</v>
      </c>
      <c r="F688" s="29" t="s">
        <v>95</v>
      </c>
    </row>
    <row r="689" spans="1:6" x14ac:dyDescent="0.25">
      <c r="A689" s="18">
        <v>2005597</v>
      </c>
      <c r="B689" s="18" t="s">
        <v>29</v>
      </c>
      <c r="C689" s="18" t="s">
        <v>34</v>
      </c>
      <c r="D689" s="30" t="s">
        <v>81</v>
      </c>
      <c r="E689" s="11">
        <v>8.69</v>
      </c>
      <c r="F689" s="29" t="s">
        <v>90</v>
      </c>
    </row>
    <row r="690" spans="1:6" x14ac:dyDescent="0.25">
      <c r="A690" s="18">
        <v>2005599</v>
      </c>
      <c r="B690" s="18" t="s">
        <v>30</v>
      </c>
      <c r="C690" s="18" t="s">
        <v>34</v>
      </c>
      <c r="D690" s="30" t="s">
        <v>81</v>
      </c>
      <c r="E690" s="11">
        <v>7.89</v>
      </c>
      <c r="F690" s="29" t="s">
        <v>90</v>
      </c>
    </row>
    <row r="691" spans="1:6" x14ac:dyDescent="0.25">
      <c r="A691" s="18">
        <v>250090</v>
      </c>
      <c r="B691" s="18" t="s">
        <v>31</v>
      </c>
      <c r="C691" s="18" t="s">
        <v>34</v>
      </c>
      <c r="D691" s="30" t="s">
        <v>81</v>
      </c>
      <c r="E691" s="11">
        <v>12.19</v>
      </c>
      <c r="F691" s="29" t="s">
        <v>90</v>
      </c>
    </row>
    <row r="692" spans="1:6" x14ac:dyDescent="0.25">
      <c r="A692" s="18">
        <v>2007406</v>
      </c>
      <c r="B692" s="18" t="s">
        <v>32</v>
      </c>
      <c r="C692" s="18" t="s">
        <v>34</v>
      </c>
      <c r="D692" s="30" t="s">
        <v>81</v>
      </c>
      <c r="E692" s="8">
        <v>1.1299999999999999</v>
      </c>
      <c r="F692" s="29" t="s">
        <v>95</v>
      </c>
    </row>
    <row r="693" spans="1:6" x14ac:dyDescent="0.25">
      <c r="A693" s="18">
        <v>250115</v>
      </c>
      <c r="B693" s="18" t="s">
        <v>47</v>
      </c>
      <c r="C693" s="18" t="s">
        <v>48</v>
      </c>
      <c r="D693" s="30" t="s">
        <v>81</v>
      </c>
      <c r="E693" s="11">
        <v>48.99</v>
      </c>
      <c r="F693" s="29" t="s">
        <v>90</v>
      </c>
    </row>
    <row r="694" spans="1:6" x14ac:dyDescent="0.25">
      <c r="A694" s="18">
        <v>2003559</v>
      </c>
      <c r="B694" s="18" t="s">
        <v>49</v>
      </c>
      <c r="C694" s="18" t="s">
        <v>48</v>
      </c>
      <c r="D694" s="30" t="s">
        <v>81</v>
      </c>
      <c r="E694" s="11">
        <v>37.96</v>
      </c>
      <c r="F694" s="29" t="s">
        <v>90</v>
      </c>
    </row>
    <row r="695" spans="1:6" x14ac:dyDescent="0.25">
      <c r="A695" s="18">
        <v>253041</v>
      </c>
      <c r="B695" s="18" t="s">
        <v>50</v>
      </c>
      <c r="C695" s="18" t="s">
        <v>48</v>
      </c>
      <c r="D695" s="30" t="s">
        <v>81</v>
      </c>
      <c r="E695" s="11">
        <v>13.29</v>
      </c>
      <c r="F695" s="29" t="s">
        <v>90</v>
      </c>
    </row>
    <row r="696" spans="1:6" x14ac:dyDescent="0.25">
      <c r="A696" s="18">
        <v>250639</v>
      </c>
      <c r="B696" s="18" t="s">
        <v>51</v>
      </c>
      <c r="C696" s="18" t="s">
        <v>48</v>
      </c>
      <c r="D696" s="30" t="s">
        <v>81</v>
      </c>
      <c r="E696" s="11">
        <v>36.99</v>
      </c>
      <c r="F696" s="29" t="s">
        <v>90</v>
      </c>
    </row>
    <row r="697" spans="1:6" x14ac:dyDescent="0.25">
      <c r="A697" s="18">
        <v>2005652</v>
      </c>
      <c r="B697" s="18" t="s">
        <v>52</v>
      </c>
      <c r="C697" s="18" t="s">
        <v>48</v>
      </c>
      <c r="D697" s="30" t="s">
        <v>81</v>
      </c>
      <c r="E697" s="11">
        <v>14.9</v>
      </c>
      <c r="F697" s="29" t="s">
        <v>90</v>
      </c>
    </row>
    <row r="698" spans="1:6" x14ac:dyDescent="0.25">
      <c r="A698" s="18">
        <v>2005663</v>
      </c>
      <c r="B698" s="18" t="s">
        <v>53</v>
      </c>
      <c r="C698" s="18" t="s">
        <v>48</v>
      </c>
      <c r="D698" s="30" t="s">
        <v>81</v>
      </c>
      <c r="E698" s="8">
        <v>15.99</v>
      </c>
      <c r="F698" s="29" t="s">
        <v>95</v>
      </c>
    </row>
    <row r="699" spans="1:6" x14ac:dyDescent="0.25">
      <c r="A699" s="18">
        <v>250048</v>
      </c>
      <c r="B699" s="18" t="s">
        <v>54</v>
      </c>
      <c r="C699" s="18" t="s">
        <v>48</v>
      </c>
      <c r="D699" s="30" t="s">
        <v>81</v>
      </c>
      <c r="E699" s="11">
        <v>41.9</v>
      </c>
      <c r="F699" s="29" t="s">
        <v>90</v>
      </c>
    </row>
    <row r="700" spans="1:6" x14ac:dyDescent="0.25">
      <c r="A700" s="18">
        <v>250868</v>
      </c>
      <c r="B700" s="18" t="s">
        <v>55</v>
      </c>
      <c r="C700" s="18" t="s">
        <v>48</v>
      </c>
      <c r="D700" s="30" t="s">
        <v>81</v>
      </c>
      <c r="E700" s="11">
        <v>42.39</v>
      </c>
      <c r="F700" s="29" t="s">
        <v>90</v>
      </c>
    </row>
    <row r="701" spans="1:6" x14ac:dyDescent="0.25">
      <c r="A701" s="18">
        <v>2000654</v>
      </c>
      <c r="B701" s="18" t="s">
        <v>56</v>
      </c>
      <c r="C701" s="18" t="s">
        <v>57</v>
      </c>
      <c r="D701" s="30" t="s">
        <v>81</v>
      </c>
      <c r="E701" s="11">
        <v>1.79</v>
      </c>
      <c r="F701" s="29" t="s">
        <v>90</v>
      </c>
    </row>
    <row r="702" spans="1:6" x14ac:dyDescent="0.25">
      <c r="A702" s="18">
        <v>2000660</v>
      </c>
      <c r="B702" s="18" t="s">
        <v>58</v>
      </c>
      <c r="C702" s="18" t="s">
        <v>57</v>
      </c>
      <c r="D702" s="30" t="s">
        <v>81</v>
      </c>
      <c r="E702" s="8">
        <v>2.09</v>
      </c>
      <c r="F702" s="29" t="s">
        <v>95</v>
      </c>
    </row>
    <row r="703" spans="1:6" x14ac:dyDescent="0.25">
      <c r="A703" s="18">
        <v>2009656</v>
      </c>
      <c r="B703" s="18" t="s">
        <v>59</v>
      </c>
      <c r="C703" s="18" t="s">
        <v>57</v>
      </c>
      <c r="D703" s="30" t="s">
        <v>81</v>
      </c>
      <c r="E703" s="8">
        <v>3.66</v>
      </c>
      <c r="F703" s="29" t="s">
        <v>95</v>
      </c>
    </row>
    <row r="704" spans="1:6" x14ac:dyDescent="0.25">
      <c r="A704" s="18">
        <v>2009927</v>
      </c>
      <c r="B704" s="18" t="s">
        <v>60</v>
      </c>
      <c r="C704" s="18" t="s">
        <v>57</v>
      </c>
      <c r="D704" s="30" t="s">
        <v>81</v>
      </c>
      <c r="E704" s="8">
        <v>2.36</v>
      </c>
      <c r="F704" s="29" t="s">
        <v>95</v>
      </c>
    </row>
    <row r="705" spans="1:6" x14ac:dyDescent="0.25">
      <c r="A705" s="18">
        <v>2009936</v>
      </c>
      <c r="B705" s="18" t="s">
        <v>61</v>
      </c>
      <c r="C705" s="18" t="s">
        <v>57</v>
      </c>
      <c r="D705" s="30" t="s">
        <v>81</v>
      </c>
      <c r="E705" s="8">
        <v>3.25</v>
      </c>
      <c r="F705" s="29" t="s">
        <v>95</v>
      </c>
    </row>
    <row r="706" spans="1:6" x14ac:dyDescent="0.25">
      <c r="A706" s="18">
        <v>2010761</v>
      </c>
      <c r="B706" s="18" t="s">
        <v>62</v>
      </c>
      <c r="C706" s="18" t="s">
        <v>57</v>
      </c>
      <c r="D706" s="30" t="s">
        <v>81</v>
      </c>
      <c r="E706" s="8">
        <v>2.29</v>
      </c>
      <c r="F706" s="29" t="s">
        <v>95</v>
      </c>
    </row>
    <row r="707" spans="1:6" x14ac:dyDescent="0.25">
      <c r="A707" s="18">
        <v>2011753</v>
      </c>
      <c r="B707" s="18" t="s">
        <v>63</v>
      </c>
      <c r="C707" s="18" t="s">
        <v>57</v>
      </c>
      <c r="D707" s="30" t="s">
        <v>81</v>
      </c>
      <c r="E707" s="8">
        <v>12.19</v>
      </c>
      <c r="F707" s="29" t="s">
        <v>95</v>
      </c>
    </row>
    <row r="708" spans="1:6" x14ac:dyDescent="0.25">
      <c r="A708" s="18">
        <v>2016300</v>
      </c>
      <c r="B708" s="18" t="s">
        <v>64</v>
      </c>
      <c r="C708" s="18" t="s">
        <v>57</v>
      </c>
      <c r="D708" s="30" t="s">
        <v>81</v>
      </c>
      <c r="E708" s="11">
        <v>1.89</v>
      </c>
      <c r="F708" s="29" t="s">
        <v>90</v>
      </c>
    </row>
    <row r="709" spans="1:6" x14ac:dyDescent="0.25">
      <c r="A709" s="18">
        <v>251202</v>
      </c>
      <c r="B709" s="18" t="s">
        <v>65</v>
      </c>
      <c r="C709" s="18" t="s">
        <v>66</v>
      </c>
      <c r="D709" s="30" t="s">
        <v>81</v>
      </c>
      <c r="E709" s="11">
        <v>1.39</v>
      </c>
      <c r="F709" s="29" t="s">
        <v>90</v>
      </c>
    </row>
    <row r="710" spans="1:6" x14ac:dyDescent="0.25">
      <c r="A710" s="18">
        <v>253827</v>
      </c>
      <c r="B710" s="18" t="s">
        <v>67</v>
      </c>
      <c r="C710" s="18" t="s">
        <v>66</v>
      </c>
      <c r="D710" s="30" t="s">
        <v>81</v>
      </c>
      <c r="E710" s="11">
        <v>3.59</v>
      </c>
      <c r="F710" s="29" t="s">
        <v>90</v>
      </c>
    </row>
    <row r="711" spans="1:6" x14ac:dyDescent="0.25">
      <c r="A711" s="18">
        <v>250007</v>
      </c>
      <c r="B711" s="18" t="s">
        <v>68</v>
      </c>
      <c r="C711" s="18" t="s">
        <v>66</v>
      </c>
      <c r="D711" s="30" t="s">
        <v>81</v>
      </c>
      <c r="E711" s="11">
        <v>3.49</v>
      </c>
      <c r="F711" s="29" t="s">
        <v>90</v>
      </c>
    </row>
    <row r="712" spans="1:6" x14ac:dyDescent="0.25">
      <c r="A712" s="18">
        <v>250005</v>
      </c>
      <c r="B712" s="18" t="s">
        <v>69</v>
      </c>
      <c r="C712" s="18" t="s">
        <v>66</v>
      </c>
      <c r="D712" s="30" t="s">
        <v>81</v>
      </c>
      <c r="E712" s="11">
        <v>5.49</v>
      </c>
      <c r="F712" s="29" t="s">
        <v>90</v>
      </c>
    </row>
    <row r="713" spans="1:6" x14ac:dyDescent="0.25">
      <c r="A713" s="18">
        <v>250004</v>
      </c>
      <c r="B713" s="18" t="s">
        <v>70</v>
      </c>
      <c r="C713" s="18" t="s">
        <v>66</v>
      </c>
      <c r="D713" s="30" t="s">
        <v>81</v>
      </c>
      <c r="E713" s="11">
        <v>2.99</v>
      </c>
      <c r="F713" s="29" t="s">
        <v>90</v>
      </c>
    </row>
    <row r="714" spans="1:6" x14ac:dyDescent="0.25">
      <c r="A714" s="18">
        <v>251277</v>
      </c>
      <c r="B714" s="18" t="s">
        <v>71</v>
      </c>
      <c r="C714" s="18" t="s">
        <v>66</v>
      </c>
      <c r="D714" s="30" t="s">
        <v>81</v>
      </c>
      <c r="E714" s="11">
        <v>1.99</v>
      </c>
      <c r="F714" s="29" t="s">
        <v>90</v>
      </c>
    </row>
    <row r="715" spans="1:6" x14ac:dyDescent="0.25">
      <c r="A715" s="18">
        <v>250015</v>
      </c>
      <c r="B715" s="18" t="s">
        <v>72</v>
      </c>
      <c r="C715" s="18" t="s">
        <v>66</v>
      </c>
      <c r="D715" s="30" t="s">
        <v>81</v>
      </c>
      <c r="E715" s="11">
        <v>2.19</v>
      </c>
      <c r="F715" s="29" t="s">
        <v>90</v>
      </c>
    </row>
    <row r="716" spans="1:6" x14ac:dyDescent="0.25">
      <c r="A716" s="18">
        <v>251292</v>
      </c>
      <c r="B716" s="18" t="s">
        <v>73</v>
      </c>
      <c r="C716" s="18" t="s">
        <v>66</v>
      </c>
      <c r="D716" s="30" t="s">
        <v>81</v>
      </c>
      <c r="E716" s="11">
        <v>1.39</v>
      </c>
      <c r="F716" s="29" t="s">
        <v>90</v>
      </c>
    </row>
    <row r="717" spans="1:6" x14ac:dyDescent="0.25">
      <c r="A717" s="18">
        <v>250017</v>
      </c>
      <c r="B717" s="18" t="s">
        <v>74</v>
      </c>
      <c r="C717" s="18" t="s">
        <v>66</v>
      </c>
      <c r="D717" s="30" t="s">
        <v>81</v>
      </c>
      <c r="E717" s="11">
        <v>4.75</v>
      </c>
      <c r="F717" s="29" t="s">
        <v>90</v>
      </c>
    </row>
    <row r="718" spans="1:6" x14ac:dyDescent="0.25">
      <c r="A718" s="18">
        <v>250001</v>
      </c>
      <c r="B718" s="18" t="s">
        <v>75</v>
      </c>
      <c r="C718" s="18" t="s">
        <v>66</v>
      </c>
      <c r="D718" s="30" t="s">
        <v>81</v>
      </c>
      <c r="E718" s="11">
        <v>3.89</v>
      </c>
      <c r="F718" s="29" t="s">
        <v>90</v>
      </c>
    </row>
    <row r="719" spans="1:6" x14ac:dyDescent="0.25">
      <c r="A719" s="18">
        <v>250006</v>
      </c>
      <c r="B719" s="18" t="s">
        <v>76</v>
      </c>
      <c r="C719" s="18" t="s">
        <v>66</v>
      </c>
      <c r="D719" s="30" t="s">
        <v>81</v>
      </c>
      <c r="E719" s="11">
        <v>2.99</v>
      </c>
      <c r="F719" s="29" t="s">
        <v>90</v>
      </c>
    </row>
    <row r="720" spans="1:6" x14ac:dyDescent="0.25">
      <c r="A720" s="18">
        <v>250023</v>
      </c>
      <c r="B720" s="18" t="s">
        <v>77</v>
      </c>
      <c r="C720" s="18" t="s">
        <v>66</v>
      </c>
      <c r="D720" s="30" t="s">
        <v>81</v>
      </c>
      <c r="E720" s="11">
        <v>7.19</v>
      </c>
      <c r="F720" s="29" t="s">
        <v>90</v>
      </c>
    </row>
    <row r="721" spans="1:6" x14ac:dyDescent="0.25">
      <c r="A721" s="20">
        <v>250008</v>
      </c>
      <c r="B721" s="20" t="s">
        <v>78</v>
      </c>
      <c r="C721" s="20" t="s">
        <v>66</v>
      </c>
      <c r="D721" s="30" t="s">
        <v>81</v>
      </c>
      <c r="E721" s="11">
        <v>3.99</v>
      </c>
      <c r="F721" s="29" t="s">
        <v>90</v>
      </c>
    </row>
  </sheetData>
  <conditionalFormatting sqref="E2:E61">
    <cfRule type="containsBlanks" dxfId="97" priority="34">
      <formula>LEN(TRIM(E2))=0</formula>
    </cfRule>
  </conditionalFormatting>
  <conditionalFormatting sqref="E62:E121">
    <cfRule type="containsBlanks" dxfId="96" priority="33">
      <formula>LEN(TRIM(E62))=0</formula>
    </cfRule>
  </conditionalFormatting>
  <conditionalFormatting sqref="E122:E181">
    <cfRule type="containsBlanks" dxfId="95" priority="32">
      <formula>LEN(TRIM(E122))=0</formula>
    </cfRule>
  </conditionalFormatting>
  <conditionalFormatting sqref="E182:E241">
    <cfRule type="containsBlanks" dxfId="94" priority="31">
      <formula>LEN(TRIM(E182))=0</formula>
    </cfRule>
  </conditionalFormatting>
  <conditionalFormatting sqref="E242:E301">
    <cfRule type="containsBlanks" dxfId="93" priority="30">
      <formula>LEN(TRIM(E242))=0</formula>
    </cfRule>
  </conditionalFormatting>
  <conditionalFormatting sqref="E302:E361">
    <cfRule type="containsBlanks" dxfId="92" priority="29">
      <formula>LEN(TRIM(E302))=0</formula>
    </cfRule>
  </conditionalFormatting>
  <conditionalFormatting sqref="E362:E421">
    <cfRule type="containsBlanks" dxfId="91" priority="28">
      <formula>LEN(TRIM(E362))=0</formula>
    </cfRule>
  </conditionalFormatting>
  <conditionalFormatting sqref="E422:E481">
    <cfRule type="containsBlanks" dxfId="90" priority="27">
      <formula>LEN(TRIM(E422))=0</formula>
    </cfRule>
  </conditionalFormatting>
  <conditionalFormatting sqref="E482:E541">
    <cfRule type="containsBlanks" dxfId="89" priority="26">
      <formula>LEN(TRIM(E482))=0</formula>
    </cfRule>
  </conditionalFormatting>
  <conditionalFormatting sqref="E542:E601">
    <cfRule type="containsBlanks" dxfId="88" priority="25">
      <formula>LEN(TRIM(E542))=0</formula>
    </cfRule>
  </conditionalFormatting>
  <conditionalFormatting sqref="E602:E661">
    <cfRule type="containsBlanks" dxfId="87" priority="24">
      <formula>LEN(TRIM(E602))=0</formula>
    </cfRule>
  </conditionalFormatting>
  <conditionalFormatting sqref="E662 E665:E666 E668 E670:E671 E675:E677 E679:E681 E684:E685 E689:E691 E693:E697 E699:E701 E708:E721">
    <cfRule type="containsBlanks" dxfId="86" priority="23">
      <formula>LEN(TRIM(E662))=0</formula>
    </cfRule>
  </conditionalFormatting>
  <conditionalFormatting sqref="E663">
    <cfRule type="containsBlanks" dxfId="85" priority="22">
      <formula>LEN(TRIM(E663))=0</formula>
    </cfRule>
  </conditionalFormatting>
  <conditionalFormatting sqref="E664">
    <cfRule type="containsBlanks" dxfId="84" priority="21">
      <formula>LEN(TRIM(E664))=0</formula>
    </cfRule>
  </conditionalFormatting>
  <conditionalFormatting sqref="E667">
    <cfRule type="containsBlanks" dxfId="83" priority="20">
      <formula>LEN(TRIM(E667))=0</formula>
    </cfRule>
  </conditionalFormatting>
  <conditionalFormatting sqref="E669">
    <cfRule type="containsBlanks" dxfId="82" priority="19">
      <formula>LEN(TRIM(E669))=0</formula>
    </cfRule>
  </conditionalFormatting>
  <conditionalFormatting sqref="E672">
    <cfRule type="containsBlanks" dxfId="81" priority="18">
      <formula>LEN(TRIM(E672))=0</formula>
    </cfRule>
  </conditionalFormatting>
  <conditionalFormatting sqref="E673">
    <cfRule type="containsBlanks" dxfId="80" priority="17">
      <formula>LEN(TRIM(E673))=0</formula>
    </cfRule>
  </conditionalFormatting>
  <conditionalFormatting sqref="E674">
    <cfRule type="containsBlanks" dxfId="79" priority="16">
      <formula>LEN(TRIM(E674))=0</formula>
    </cfRule>
  </conditionalFormatting>
  <conditionalFormatting sqref="E678">
    <cfRule type="containsBlanks" dxfId="78" priority="15">
      <formula>LEN(TRIM(E678))=0</formula>
    </cfRule>
  </conditionalFormatting>
  <conditionalFormatting sqref="E682">
    <cfRule type="containsBlanks" dxfId="77" priority="14">
      <formula>LEN(TRIM(E682))=0</formula>
    </cfRule>
  </conditionalFormatting>
  <conditionalFormatting sqref="E683">
    <cfRule type="containsBlanks" dxfId="76" priority="13">
      <formula>LEN(TRIM(E683))=0</formula>
    </cfRule>
  </conditionalFormatting>
  <conditionalFormatting sqref="E686">
    <cfRule type="containsBlanks" dxfId="75" priority="12">
      <formula>LEN(TRIM(E686))=0</formula>
    </cfRule>
  </conditionalFormatting>
  <conditionalFormatting sqref="E687">
    <cfRule type="containsBlanks" dxfId="74" priority="11">
      <formula>LEN(TRIM(E687))=0</formula>
    </cfRule>
  </conditionalFormatting>
  <conditionalFormatting sqref="E688">
    <cfRule type="containsBlanks" dxfId="73" priority="10">
      <formula>LEN(TRIM(E688))=0</formula>
    </cfRule>
  </conditionalFormatting>
  <conditionalFormatting sqref="E692">
    <cfRule type="containsBlanks" dxfId="72" priority="9">
      <formula>LEN(TRIM(E692))=0</formula>
    </cfRule>
  </conditionalFormatting>
  <conditionalFormatting sqref="E698">
    <cfRule type="containsBlanks" dxfId="71" priority="8">
      <formula>LEN(TRIM(E698))=0</formula>
    </cfRule>
  </conditionalFormatting>
  <conditionalFormatting sqref="E702">
    <cfRule type="containsBlanks" dxfId="70" priority="7">
      <formula>LEN(TRIM(E702))=0</formula>
    </cfRule>
  </conditionalFormatting>
  <conditionalFormatting sqref="E703">
    <cfRule type="containsBlanks" dxfId="69" priority="6">
      <formula>LEN(TRIM(E703))=0</formula>
    </cfRule>
  </conditionalFormatting>
  <conditionalFormatting sqref="E704">
    <cfRule type="containsBlanks" dxfId="68" priority="5">
      <formula>LEN(TRIM(E704))=0</formula>
    </cfRule>
  </conditionalFormatting>
  <conditionalFormatting sqref="E705">
    <cfRule type="containsBlanks" dxfId="67" priority="4">
      <formula>LEN(TRIM(E705))=0</formula>
    </cfRule>
  </conditionalFormatting>
  <conditionalFormatting sqref="E706">
    <cfRule type="containsBlanks" dxfId="66" priority="3">
      <formula>LEN(TRIM(E706))=0</formula>
    </cfRule>
  </conditionalFormatting>
  <conditionalFormatting sqref="E707">
    <cfRule type="containsBlanks" dxfId="65" priority="2">
      <formula>LEN(TRIM(E707))=0</formula>
    </cfRule>
  </conditionalFormatting>
  <conditionalFormatting sqref="F2:F721">
    <cfRule type="cellIs" dxfId="64" priority="1" operator="equal">
      <formula>"SIM"</formula>
    </cfRule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B15"/>
  <sheetViews>
    <sheetView workbookViewId="0">
      <selection activeCell="D18" sqref="D18"/>
    </sheetView>
  </sheetViews>
  <sheetFormatPr defaultRowHeight="15" x14ac:dyDescent="0.25"/>
  <cols>
    <col min="1" max="1" width="27.42578125" bestFit="1" customWidth="1"/>
    <col min="2" max="2" width="14.140625" bestFit="1" customWidth="1"/>
    <col min="3" max="3" width="19" bestFit="1" customWidth="1"/>
  </cols>
  <sheetData>
    <row r="3" spans="1:2" x14ac:dyDescent="0.25">
      <c r="A3" s="14" t="s">
        <v>87</v>
      </c>
      <c r="B3" t="s">
        <v>91</v>
      </c>
    </row>
    <row r="4" spans="1:2" x14ac:dyDescent="0.25">
      <c r="A4" s="2" t="s">
        <v>46</v>
      </c>
      <c r="B4" s="33">
        <v>475.30000000000013</v>
      </c>
    </row>
    <row r="5" spans="1:2" x14ac:dyDescent="0.25">
      <c r="A5" s="2" t="s">
        <v>41</v>
      </c>
      <c r="B5" s="33">
        <v>487.12000000000018</v>
      </c>
    </row>
    <row r="6" spans="1:2" x14ac:dyDescent="0.25">
      <c r="A6" s="2" t="s">
        <v>39</v>
      </c>
      <c r="B6" s="33">
        <v>489.93000000000012</v>
      </c>
    </row>
    <row r="7" spans="1:2" x14ac:dyDescent="0.25">
      <c r="A7" s="2" t="s">
        <v>45</v>
      </c>
      <c r="B7" s="33">
        <v>490.03</v>
      </c>
    </row>
    <row r="8" spans="1:2" x14ac:dyDescent="0.25">
      <c r="A8" s="2" t="s">
        <v>44</v>
      </c>
      <c r="B8" s="33">
        <v>493.19000000000028</v>
      </c>
    </row>
    <row r="9" spans="1:2" x14ac:dyDescent="0.25">
      <c r="A9" s="2" t="s">
        <v>81</v>
      </c>
      <c r="B9" s="33">
        <v>495.53</v>
      </c>
    </row>
    <row r="10" spans="1:2" x14ac:dyDescent="0.25">
      <c r="A10" s="2" t="s">
        <v>42</v>
      </c>
      <c r="B10" s="33">
        <v>495.74000000000012</v>
      </c>
    </row>
    <row r="11" spans="1:2" x14ac:dyDescent="0.25">
      <c r="A11" s="2" t="s">
        <v>43</v>
      </c>
      <c r="B11" s="33">
        <v>498.18</v>
      </c>
    </row>
    <row r="12" spans="1:2" x14ac:dyDescent="0.25">
      <c r="A12" s="2" t="s">
        <v>80</v>
      </c>
      <c r="B12" s="33">
        <v>498.28999999999991</v>
      </c>
    </row>
    <row r="13" spans="1:2" x14ac:dyDescent="0.25">
      <c r="A13" s="2" t="s">
        <v>40</v>
      </c>
      <c r="B13" s="33">
        <v>506.21</v>
      </c>
    </row>
    <row r="14" spans="1:2" x14ac:dyDescent="0.25">
      <c r="A14" s="2" t="s">
        <v>85</v>
      </c>
      <c r="B14" s="33">
        <v>507.09000000000015</v>
      </c>
    </row>
    <row r="15" spans="1:2" x14ac:dyDescent="0.25">
      <c r="A15" s="2" t="s">
        <v>38</v>
      </c>
      <c r="B15" s="33">
        <v>524.5300000000002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&amp;L&amp;F
&amp;A&amp;RPágina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15"/>
  <sheetViews>
    <sheetView workbookViewId="0">
      <selection activeCell="D18" sqref="D18"/>
    </sheetView>
  </sheetViews>
  <sheetFormatPr defaultRowHeight="15" x14ac:dyDescent="0.25"/>
  <cols>
    <col min="1" max="1" width="27.42578125" bestFit="1" customWidth="1"/>
    <col min="2" max="2" width="14.140625" bestFit="1" customWidth="1"/>
    <col min="3" max="3" width="19" bestFit="1" customWidth="1"/>
  </cols>
  <sheetData>
    <row r="1" spans="1:3" x14ac:dyDescent="0.25">
      <c r="A1" s="14" t="s">
        <v>94</v>
      </c>
      <c r="B1" t="s">
        <v>90</v>
      </c>
    </row>
    <row r="3" spans="1:3" x14ac:dyDescent="0.25">
      <c r="A3" s="14" t="s">
        <v>87</v>
      </c>
      <c r="B3" t="s">
        <v>91</v>
      </c>
      <c r="C3" t="s">
        <v>96</v>
      </c>
    </row>
    <row r="4" spans="1:3" x14ac:dyDescent="0.25">
      <c r="A4" s="2" t="s">
        <v>40</v>
      </c>
      <c r="B4" s="33">
        <v>239.5</v>
      </c>
      <c r="C4" s="34">
        <v>41</v>
      </c>
    </row>
    <row r="5" spans="1:3" x14ac:dyDescent="0.25">
      <c r="A5" s="2" t="s">
        <v>43</v>
      </c>
      <c r="B5" s="33">
        <v>255.92999999999998</v>
      </c>
      <c r="C5" s="34">
        <v>38</v>
      </c>
    </row>
    <row r="6" spans="1:3" x14ac:dyDescent="0.25">
      <c r="A6" s="2" t="s">
        <v>45</v>
      </c>
      <c r="B6" s="33">
        <v>262.16000000000003</v>
      </c>
      <c r="C6" s="34">
        <v>42</v>
      </c>
    </row>
    <row r="7" spans="1:3" x14ac:dyDescent="0.25">
      <c r="A7" s="2" t="s">
        <v>46</v>
      </c>
      <c r="B7" s="33">
        <v>317.60000000000008</v>
      </c>
      <c r="C7" s="34">
        <v>41</v>
      </c>
    </row>
    <row r="8" spans="1:3" x14ac:dyDescent="0.25">
      <c r="A8" s="2" t="s">
        <v>44</v>
      </c>
      <c r="B8" s="33">
        <v>328.5200000000001</v>
      </c>
      <c r="C8" s="34">
        <v>48</v>
      </c>
    </row>
    <row r="9" spans="1:3" x14ac:dyDescent="0.25">
      <c r="A9" s="2" t="s">
        <v>80</v>
      </c>
      <c r="B9" s="33">
        <v>330.20999999999992</v>
      </c>
      <c r="C9" s="34">
        <v>39</v>
      </c>
    </row>
    <row r="10" spans="1:3" x14ac:dyDescent="0.25">
      <c r="A10" s="2" t="s">
        <v>41</v>
      </c>
      <c r="B10" s="33">
        <v>334.74000000000012</v>
      </c>
      <c r="C10" s="34">
        <v>44</v>
      </c>
    </row>
    <row r="11" spans="1:3" x14ac:dyDescent="0.25">
      <c r="A11" s="2" t="s">
        <v>39</v>
      </c>
      <c r="B11" s="33">
        <v>362.25000000000011</v>
      </c>
      <c r="C11" s="34">
        <v>50</v>
      </c>
    </row>
    <row r="12" spans="1:3" x14ac:dyDescent="0.25">
      <c r="A12" s="2" t="s">
        <v>81</v>
      </c>
      <c r="B12" s="33">
        <v>383.06000000000012</v>
      </c>
      <c r="C12" s="34">
        <v>39</v>
      </c>
    </row>
    <row r="13" spans="1:3" x14ac:dyDescent="0.25">
      <c r="A13" s="2" t="s">
        <v>42</v>
      </c>
      <c r="B13" s="33">
        <v>386.29000000000019</v>
      </c>
      <c r="C13" s="34">
        <v>50</v>
      </c>
    </row>
    <row r="14" spans="1:3" x14ac:dyDescent="0.25">
      <c r="A14" s="2" t="s">
        <v>85</v>
      </c>
      <c r="B14" s="33">
        <v>407.07000000000011</v>
      </c>
      <c r="C14" s="34">
        <v>45</v>
      </c>
    </row>
    <row r="15" spans="1:3" x14ac:dyDescent="0.25">
      <c r="A15" s="2" t="s">
        <v>38</v>
      </c>
      <c r="B15" s="33">
        <v>426.50000000000006</v>
      </c>
      <c r="C15" s="34">
        <v>45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&amp;L&amp;F
&amp;A&amp;RPágina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B63"/>
  <sheetViews>
    <sheetView workbookViewId="0">
      <selection activeCell="D18" sqref="D18"/>
    </sheetView>
  </sheetViews>
  <sheetFormatPr defaultRowHeight="15" x14ac:dyDescent="0.25"/>
  <cols>
    <col min="1" max="1" width="29.28515625" bestFit="1" customWidth="1"/>
    <col min="2" max="2" width="14.140625" bestFit="1" customWidth="1"/>
  </cols>
  <sheetData>
    <row r="3" spans="1:2" x14ac:dyDescent="0.25">
      <c r="A3" s="14" t="s">
        <v>87</v>
      </c>
      <c r="B3" t="s">
        <v>91</v>
      </c>
    </row>
    <row r="4" spans="1:2" x14ac:dyDescent="0.25">
      <c r="A4" s="2" t="s">
        <v>46</v>
      </c>
      <c r="B4" s="33">
        <v>475.29999999999995</v>
      </c>
    </row>
    <row r="5" spans="1:2" x14ac:dyDescent="0.25">
      <c r="A5" s="32" t="s">
        <v>48</v>
      </c>
      <c r="B5" s="33">
        <v>237.50000000000003</v>
      </c>
    </row>
    <row r="6" spans="1:2" x14ac:dyDescent="0.25">
      <c r="A6" s="32" t="s">
        <v>57</v>
      </c>
      <c r="B6" s="33">
        <v>28.87</v>
      </c>
    </row>
    <row r="7" spans="1:2" x14ac:dyDescent="0.25">
      <c r="A7" s="32" t="s">
        <v>66</v>
      </c>
      <c r="B7" s="33">
        <v>34.070000000000007</v>
      </c>
    </row>
    <row r="8" spans="1:2" x14ac:dyDescent="0.25">
      <c r="A8" s="32" t="s">
        <v>34</v>
      </c>
      <c r="B8" s="33">
        <v>174.85999999999999</v>
      </c>
    </row>
    <row r="9" spans="1:2" x14ac:dyDescent="0.25">
      <c r="A9" s="2" t="s">
        <v>41</v>
      </c>
      <c r="B9" s="33">
        <v>487.12000000000006</v>
      </c>
    </row>
    <row r="10" spans="1:2" x14ac:dyDescent="0.25">
      <c r="A10" s="32" t="s">
        <v>48</v>
      </c>
      <c r="B10" s="33">
        <v>242.26000000000002</v>
      </c>
    </row>
    <row r="11" spans="1:2" x14ac:dyDescent="0.25">
      <c r="A11" s="32" t="s">
        <v>57</v>
      </c>
      <c r="B11" s="33">
        <v>30.01</v>
      </c>
    </row>
    <row r="12" spans="1:2" x14ac:dyDescent="0.25">
      <c r="A12" s="32" t="s">
        <v>66</v>
      </c>
      <c r="B12" s="33">
        <v>43.400000000000006</v>
      </c>
    </row>
    <row r="13" spans="1:2" x14ac:dyDescent="0.25">
      <c r="A13" s="32" t="s">
        <v>34</v>
      </c>
      <c r="B13" s="33">
        <v>171.45</v>
      </c>
    </row>
    <row r="14" spans="1:2" x14ac:dyDescent="0.25">
      <c r="A14" s="2" t="s">
        <v>39</v>
      </c>
      <c r="B14" s="33">
        <v>489.93</v>
      </c>
    </row>
    <row r="15" spans="1:2" x14ac:dyDescent="0.25">
      <c r="A15" s="32" t="s">
        <v>48</v>
      </c>
      <c r="B15" s="33">
        <v>260.43</v>
      </c>
    </row>
    <row r="16" spans="1:2" x14ac:dyDescent="0.25">
      <c r="A16" s="32" t="s">
        <v>57</v>
      </c>
      <c r="B16" s="33">
        <v>27.69</v>
      </c>
    </row>
    <row r="17" spans="1:2" x14ac:dyDescent="0.25">
      <c r="A17" s="32" t="s">
        <v>66</v>
      </c>
      <c r="B17" s="33">
        <v>41.559999999999995</v>
      </c>
    </row>
    <row r="18" spans="1:2" x14ac:dyDescent="0.25">
      <c r="A18" s="32" t="s">
        <v>34</v>
      </c>
      <c r="B18" s="33">
        <v>160.25</v>
      </c>
    </row>
    <row r="19" spans="1:2" x14ac:dyDescent="0.25">
      <c r="A19" s="2" t="s">
        <v>45</v>
      </c>
      <c r="B19" s="33">
        <v>490.03000000000003</v>
      </c>
    </row>
    <row r="20" spans="1:2" x14ac:dyDescent="0.25">
      <c r="A20" s="32" t="s">
        <v>48</v>
      </c>
      <c r="B20" s="33">
        <v>255.12</v>
      </c>
    </row>
    <row r="21" spans="1:2" x14ac:dyDescent="0.25">
      <c r="A21" s="32" t="s">
        <v>57</v>
      </c>
      <c r="B21" s="33">
        <v>29.910000000000004</v>
      </c>
    </row>
    <row r="22" spans="1:2" x14ac:dyDescent="0.25">
      <c r="A22" s="32" t="s">
        <v>66</v>
      </c>
      <c r="B22" s="33">
        <v>38.36</v>
      </c>
    </row>
    <row r="23" spans="1:2" x14ac:dyDescent="0.25">
      <c r="A23" s="32" t="s">
        <v>34</v>
      </c>
      <c r="B23" s="33">
        <v>166.64</v>
      </c>
    </row>
    <row r="24" spans="1:2" x14ac:dyDescent="0.25">
      <c r="A24" s="2" t="s">
        <v>44</v>
      </c>
      <c r="B24" s="33">
        <v>493.19000000000011</v>
      </c>
    </row>
    <row r="25" spans="1:2" x14ac:dyDescent="0.25">
      <c r="A25" s="32" t="s">
        <v>48</v>
      </c>
      <c r="B25" s="33">
        <v>258.22000000000003</v>
      </c>
    </row>
    <row r="26" spans="1:2" x14ac:dyDescent="0.25">
      <c r="A26" s="32" t="s">
        <v>57</v>
      </c>
      <c r="B26" s="33">
        <v>28.1</v>
      </c>
    </row>
    <row r="27" spans="1:2" x14ac:dyDescent="0.25">
      <c r="A27" s="32" t="s">
        <v>66</v>
      </c>
      <c r="B27" s="33">
        <v>44.850000000000009</v>
      </c>
    </row>
    <row r="28" spans="1:2" x14ac:dyDescent="0.25">
      <c r="A28" s="32" t="s">
        <v>34</v>
      </c>
      <c r="B28" s="33">
        <v>162.02000000000004</v>
      </c>
    </row>
    <row r="29" spans="1:2" x14ac:dyDescent="0.25">
      <c r="A29" s="2" t="s">
        <v>81</v>
      </c>
      <c r="B29" s="33">
        <v>495.53</v>
      </c>
    </row>
    <row r="30" spans="1:2" x14ac:dyDescent="0.25">
      <c r="A30" s="32" t="s">
        <v>48</v>
      </c>
      <c r="B30" s="33">
        <v>252.41000000000003</v>
      </c>
    </row>
    <row r="31" spans="1:2" x14ac:dyDescent="0.25">
      <c r="A31" s="32" t="s">
        <v>57</v>
      </c>
      <c r="B31" s="33">
        <v>29.520000000000003</v>
      </c>
    </row>
    <row r="32" spans="1:2" x14ac:dyDescent="0.25">
      <c r="A32" s="32" t="s">
        <v>66</v>
      </c>
      <c r="B32" s="33">
        <v>45.33</v>
      </c>
    </row>
    <row r="33" spans="1:2" x14ac:dyDescent="0.25">
      <c r="A33" s="32" t="s">
        <v>34</v>
      </c>
      <c r="B33" s="33">
        <v>168.26999999999995</v>
      </c>
    </row>
    <row r="34" spans="1:2" x14ac:dyDescent="0.25">
      <c r="A34" s="2" t="s">
        <v>42</v>
      </c>
      <c r="B34" s="33">
        <v>495.73999999999995</v>
      </c>
    </row>
    <row r="35" spans="1:2" x14ac:dyDescent="0.25">
      <c r="A35" s="32" t="s">
        <v>48</v>
      </c>
      <c r="B35" s="33">
        <v>248.5</v>
      </c>
    </row>
    <row r="36" spans="1:2" x14ac:dyDescent="0.25">
      <c r="A36" s="32" t="s">
        <v>57</v>
      </c>
      <c r="B36" s="33">
        <v>31.69</v>
      </c>
    </row>
    <row r="37" spans="1:2" x14ac:dyDescent="0.25">
      <c r="A37" s="32" t="s">
        <v>66</v>
      </c>
      <c r="B37" s="33">
        <v>40.4</v>
      </c>
    </row>
    <row r="38" spans="1:2" x14ac:dyDescent="0.25">
      <c r="A38" s="32" t="s">
        <v>34</v>
      </c>
      <c r="B38" s="33">
        <v>175.14999999999998</v>
      </c>
    </row>
    <row r="39" spans="1:2" x14ac:dyDescent="0.25">
      <c r="A39" s="2" t="s">
        <v>43</v>
      </c>
      <c r="B39" s="33">
        <v>498.18000000000006</v>
      </c>
    </row>
    <row r="40" spans="1:2" x14ac:dyDescent="0.25">
      <c r="A40" s="32" t="s">
        <v>48</v>
      </c>
      <c r="B40" s="33">
        <v>251.51999999999998</v>
      </c>
    </row>
    <row r="41" spans="1:2" x14ac:dyDescent="0.25">
      <c r="A41" s="32" t="s">
        <v>57</v>
      </c>
      <c r="B41" s="33">
        <v>29.970000000000002</v>
      </c>
    </row>
    <row r="42" spans="1:2" x14ac:dyDescent="0.25">
      <c r="A42" s="32" t="s">
        <v>66</v>
      </c>
      <c r="B42" s="33">
        <v>49.1</v>
      </c>
    </row>
    <row r="43" spans="1:2" x14ac:dyDescent="0.25">
      <c r="A43" s="32" t="s">
        <v>34</v>
      </c>
      <c r="B43" s="33">
        <v>167.59</v>
      </c>
    </row>
    <row r="44" spans="1:2" x14ac:dyDescent="0.25">
      <c r="A44" s="2" t="s">
        <v>80</v>
      </c>
      <c r="B44" s="33">
        <v>498.28999999999996</v>
      </c>
    </row>
    <row r="45" spans="1:2" x14ac:dyDescent="0.25">
      <c r="A45" s="32" t="s">
        <v>48</v>
      </c>
      <c r="B45" s="33">
        <v>254.51999999999998</v>
      </c>
    </row>
    <row r="46" spans="1:2" x14ac:dyDescent="0.25">
      <c r="A46" s="32" t="s">
        <v>57</v>
      </c>
      <c r="B46" s="33">
        <v>29.049999999999997</v>
      </c>
    </row>
    <row r="47" spans="1:2" x14ac:dyDescent="0.25">
      <c r="A47" s="32" t="s">
        <v>66</v>
      </c>
      <c r="B47" s="33">
        <v>46.37</v>
      </c>
    </row>
    <row r="48" spans="1:2" x14ac:dyDescent="0.25">
      <c r="A48" s="32" t="s">
        <v>34</v>
      </c>
      <c r="B48" s="33">
        <v>168.34999999999994</v>
      </c>
    </row>
    <row r="49" spans="1:2" x14ac:dyDescent="0.25">
      <c r="A49" s="2" t="s">
        <v>40</v>
      </c>
      <c r="B49" s="33">
        <v>506.21000000000004</v>
      </c>
    </row>
    <row r="50" spans="1:2" x14ac:dyDescent="0.25">
      <c r="A50" s="32" t="s">
        <v>48</v>
      </c>
      <c r="B50" s="33">
        <v>252.28</v>
      </c>
    </row>
    <row r="51" spans="1:2" x14ac:dyDescent="0.25">
      <c r="A51" s="32" t="s">
        <v>57</v>
      </c>
      <c r="B51" s="33">
        <v>29.98</v>
      </c>
    </row>
    <row r="52" spans="1:2" x14ac:dyDescent="0.25">
      <c r="A52" s="32" t="s">
        <v>66</v>
      </c>
      <c r="B52" s="33">
        <v>52.29</v>
      </c>
    </row>
    <row r="53" spans="1:2" x14ac:dyDescent="0.25">
      <c r="A53" s="32" t="s">
        <v>34</v>
      </c>
      <c r="B53" s="33">
        <v>171.66000000000003</v>
      </c>
    </row>
    <row r="54" spans="1:2" x14ac:dyDescent="0.25">
      <c r="A54" s="2" t="s">
        <v>85</v>
      </c>
      <c r="B54" s="33">
        <v>507.09000000000003</v>
      </c>
    </row>
    <row r="55" spans="1:2" x14ac:dyDescent="0.25">
      <c r="A55" s="32" t="s">
        <v>48</v>
      </c>
      <c r="B55" s="33">
        <v>256.44</v>
      </c>
    </row>
    <row r="56" spans="1:2" x14ac:dyDescent="0.25">
      <c r="A56" s="32" t="s">
        <v>57</v>
      </c>
      <c r="B56" s="33">
        <v>29.46</v>
      </c>
    </row>
    <row r="57" spans="1:2" x14ac:dyDescent="0.25">
      <c r="A57" s="32" t="s">
        <v>66</v>
      </c>
      <c r="B57" s="33">
        <v>44.850000000000009</v>
      </c>
    </row>
    <row r="58" spans="1:2" x14ac:dyDescent="0.25">
      <c r="A58" s="32" t="s">
        <v>34</v>
      </c>
      <c r="B58" s="33">
        <v>176.34000000000003</v>
      </c>
    </row>
    <row r="59" spans="1:2" x14ac:dyDescent="0.25">
      <c r="A59" s="2" t="s">
        <v>38</v>
      </c>
      <c r="B59" s="33">
        <v>524.53000000000009</v>
      </c>
    </row>
    <row r="60" spans="1:2" x14ac:dyDescent="0.25">
      <c r="A60" s="32" t="s">
        <v>48</v>
      </c>
      <c r="B60" s="33">
        <v>268.49</v>
      </c>
    </row>
    <row r="61" spans="1:2" x14ac:dyDescent="0.25">
      <c r="A61" s="32" t="s">
        <v>57</v>
      </c>
      <c r="B61" s="33">
        <v>32.22</v>
      </c>
    </row>
    <row r="62" spans="1:2" x14ac:dyDescent="0.25">
      <c r="A62" s="32" t="s">
        <v>66</v>
      </c>
      <c r="B62" s="33">
        <v>42.610000000000007</v>
      </c>
    </row>
    <row r="63" spans="1:2" x14ac:dyDescent="0.25">
      <c r="A63" s="32" t="s">
        <v>34</v>
      </c>
      <c r="B63" s="33">
        <v>181.21000000000004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&amp;L&amp;F
&amp;A&amp;RPágina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3:B55"/>
  <sheetViews>
    <sheetView workbookViewId="0">
      <selection activeCell="D18" sqref="D18"/>
    </sheetView>
  </sheetViews>
  <sheetFormatPr defaultRowHeight="15" x14ac:dyDescent="0.25"/>
  <cols>
    <col min="1" max="1" width="31.140625" bestFit="1" customWidth="1"/>
    <col min="2" max="2" width="14.140625" bestFit="1" customWidth="1"/>
  </cols>
  <sheetData>
    <row r="3" spans="1:2" x14ac:dyDescent="0.25">
      <c r="A3" s="14" t="s">
        <v>87</v>
      </c>
      <c r="B3" t="s">
        <v>91</v>
      </c>
    </row>
    <row r="4" spans="1:2" x14ac:dyDescent="0.25">
      <c r="A4" s="2" t="s">
        <v>48</v>
      </c>
      <c r="B4" s="33"/>
    </row>
    <row r="5" spans="1:2" x14ac:dyDescent="0.25">
      <c r="A5" s="32" t="s">
        <v>46</v>
      </c>
      <c r="B5" s="33">
        <v>237.50000000000003</v>
      </c>
    </row>
    <row r="6" spans="1:2" x14ac:dyDescent="0.25">
      <c r="A6" s="32" t="s">
        <v>41</v>
      </c>
      <c r="B6" s="33">
        <v>242.26000000000002</v>
      </c>
    </row>
    <row r="7" spans="1:2" x14ac:dyDescent="0.25">
      <c r="A7" s="32" t="s">
        <v>42</v>
      </c>
      <c r="B7" s="33">
        <v>248.5</v>
      </c>
    </row>
    <row r="8" spans="1:2" x14ac:dyDescent="0.25">
      <c r="A8" s="32" t="s">
        <v>43</v>
      </c>
      <c r="B8" s="33">
        <v>251.51999999999998</v>
      </c>
    </row>
    <row r="9" spans="1:2" x14ac:dyDescent="0.25">
      <c r="A9" s="32" t="s">
        <v>40</v>
      </c>
      <c r="B9" s="33">
        <v>252.28</v>
      </c>
    </row>
    <row r="10" spans="1:2" x14ac:dyDescent="0.25">
      <c r="A10" s="32" t="s">
        <v>81</v>
      </c>
      <c r="B10" s="33">
        <v>252.41000000000003</v>
      </c>
    </row>
    <row r="11" spans="1:2" x14ac:dyDescent="0.25">
      <c r="A11" s="32" t="s">
        <v>80</v>
      </c>
      <c r="B11" s="33">
        <v>254.51999999999998</v>
      </c>
    </row>
    <row r="12" spans="1:2" x14ac:dyDescent="0.25">
      <c r="A12" s="32" t="s">
        <v>45</v>
      </c>
      <c r="B12" s="33">
        <v>255.12</v>
      </c>
    </row>
    <row r="13" spans="1:2" x14ac:dyDescent="0.25">
      <c r="A13" s="32" t="s">
        <v>85</v>
      </c>
      <c r="B13" s="33">
        <v>256.44</v>
      </c>
    </row>
    <row r="14" spans="1:2" x14ac:dyDescent="0.25">
      <c r="A14" s="32" t="s">
        <v>44</v>
      </c>
      <c r="B14" s="33">
        <v>258.22000000000003</v>
      </c>
    </row>
    <row r="15" spans="1:2" x14ac:dyDescent="0.25">
      <c r="A15" s="32" t="s">
        <v>39</v>
      </c>
      <c r="B15" s="33">
        <v>260.43</v>
      </c>
    </row>
    <row r="16" spans="1:2" x14ac:dyDescent="0.25">
      <c r="A16" s="32" t="s">
        <v>38</v>
      </c>
      <c r="B16" s="33">
        <v>268.49</v>
      </c>
    </row>
    <row r="17" spans="1:2" x14ac:dyDescent="0.25">
      <c r="A17" s="2" t="s">
        <v>57</v>
      </c>
      <c r="B17" s="33"/>
    </row>
    <row r="18" spans="1:2" x14ac:dyDescent="0.25">
      <c r="A18" s="32" t="s">
        <v>39</v>
      </c>
      <c r="B18" s="33">
        <v>27.69</v>
      </c>
    </row>
    <row r="19" spans="1:2" x14ac:dyDescent="0.25">
      <c r="A19" s="32" t="s">
        <v>44</v>
      </c>
      <c r="B19" s="33">
        <v>28.1</v>
      </c>
    </row>
    <row r="20" spans="1:2" x14ac:dyDescent="0.25">
      <c r="A20" s="32" t="s">
        <v>46</v>
      </c>
      <c r="B20" s="33">
        <v>28.87</v>
      </c>
    </row>
    <row r="21" spans="1:2" x14ac:dyDescent="0.25">
      <c r="A21" s="32" t="s">
        <v>80</v>
      </c>
      <c r="B21" s="33">
        <v>29.049999999999997</v>
      </c>
    </row>
    <row r="22" spans="1:2" x14ac:dyDescent="0.25">
      <c r="A22" s="32" t="s">
        <v>85</v>
      </c>
      <c r="B22" s="33">
        <v>29.46</v>
      </c>
    </row>
    <row r="23" spans="1:2" x14ac:dyDescent="0.25">
      <c r="A23" s="32" t="s">
        <v>81</v>
      </c>
      <c r="B23" s="33">
        <v>29.520000000000003</v>
      </c>
    </row>
    <row r="24" spans="1:2" x14ac:dyDescent="0.25">
      <c r="A24" s="32" t="s">
        <v>45</v>
      </c>
      <c r="B24" s="33">
        <v>29.910000000000004</v>
      </c>
    </row>
    <row r="25" spans="1:2" x14ac:dyDescent="0.25">
      <c r="A25" s="32" t="s">
        <v>43</v>
      </c>
      <c r="B25" s="33">
        <v>29.970000000000002</v>
      </c>
    </row>
    <row r="26" spans="1:2" x14ac:dyDescent="0.25">
      <c r="A26" s="32" t="s">
        <v>40</v>
      </c>
      <c r="B26" s="33">
        <v>29.98</v>
      </c>
    </row>
    <row r="27" spans="1:2" x14ac:dyDescent="0.25">
      <c r="A27" s="32" t="s">
        <v>41</v>
      </c>
      <c r="B27" s="33">
        <v>30.01</v>
      </c>
    </row>
    <row r="28" spans="1:2" x14ac:dyDescent="0.25">
      <c r="A28" s="32" t="s">
        <v>42</v>
      </c>
      <c r="B28" s="33">
        <v>31.69</v>
      </c>
    </row>
    <row r="29" spans="1:2" x14ac:dyDescent="0.25">
      <c r="A29" s="32" t="s">
        <v>38</v>
      </c>
      <c r="B29" s="33">
        <v>32.22</v>
      </c>
    </row>
    <row r="30" spans="1:2" x14ac:dyDescent="0.25">
      <c r="A30" s="2" t="s">
        <v>66</v>
      </c>
      <c r="B30" s="33"/>
    </row>
    <row r="31" spans="1:2" x14ac:dyDescent="0.25">
      <c r="A31" s="32" t="s">
        <v>46</v>
      </c>
      <c r="B31" s="33">
        <v>34.070000000000007</v>
      </c>
    </row>
    <row r="32" spans="1:2" x14ac:dyDescent="0.25">
      <c r="A32" s="32" t="s">
        <v>45</v>
      </c>
      <c r="B32" s="33">
        <v>38.36</v>
      </c>
    </row>
    <row r="33" spans="1:2" x14ac:dyDescent="0.25">
      <c r="A33" s="32" t="s">
        <v>42</v>
      </c>
      <c r="B33" s="33">
        <v>40.4</v>
      </c>
    </row>
    <row r="34" spans="1:2" x14ac:dyDescent="0.25">
      <c r="A34" s="32" t="s">
        <v>39</v>
      </c>
      <c r="B34" s="33">
        <v>41.559999999999995</v>
      </c>
    </row>
    <row r="35" spans="1:2" x14ac:dyDescent="0.25">
      <c r="A35" s="32" t="s">
        <v>38</v>
      </c>
      <c r="B35" s="33">
        <v>42.610000000000007</v>
      </c>
    </row>
    <row r="36" spans="1:2" x14ac:dyDescent="0.25">
      <c r="A36" s="32" t="s">
        <v>41</v>
      </c>
      <c r="B36" s="33">
        <v>43.400000000000006</v>
      </c>
    </row>
    <row r="37" spans="1:2" x14ac:dyDescent="0.25">
      <c r="A37" s="32" t="s">
        <v>85</v>
      </c>
      <c r="B37" s="33">
        <v>44.850000000000009</v>
      </c>
    </row>
    <row r="38" spans="1:2" x14ac:dyDescent="0.25">
      <c r="A38" s="32" t="s">
        <v>44</v>
      </c>
      <c r="B38" s="33">
        <v>44.850000000000009</v>
      </c>
    </row>
    <row r="39" spans="1:2" x14ac:dyDescent="0.25">
      <c r="A39" s="32" t="s">
        <v>81</v>
      </c>
      <c r="B39" s="33">
        <v>45.33</v>
      </c>
    </row>
    <row r="40" spans="1:2" x14ac:dyDescent="0.25">
      <c r="A40" s="32" t="s">
        <v>80</v>
      </c>
      <c r="B40" s="33">
        <v>46.37</v>
      </c>
    </row>
    <row r="41" spans="1:2" x14ac:dyDescent="0.25">
      <c r="A41" s="32" t="s">
        <v>43</v>
      </c>
      <c r="B41" s="33">
        <v>49.1</v>
      </c>
    </row>
    <row r="42" spans="1:2" x14ac:dyDescent="0.25">
      <c r="A42" s="32" t="s">
        <v>40</v>
      </c>
      <c r="B42" s="33">
        <v>52.29</v>
      </c>
    </row>
    <row r="43" spans="1:2" x14ac:dyDescent="0.25">
      <c r="A43" s="2" t="s">
        <v>34</v>
      </c>
      <c r="B43" s="33"/>
    </row>
    <row r="44" spans="1:2" x14ac:dyDescent="0.25">
      <c r="A44" s="32" t="s">
        <v>39</v>
      </c>
      <c r="B44" s="33">
        <v>160.25</v>
      </c>
    </row>
    <row r="45" spans="1:2" x14ac:dyDescent="0.25">
      <c r="A45" s="32" t="s">
        <v>44</v>
      </c>
      <c r="B45" s="33">
        <v>162.02000000000004</v>
      </c>
    </row>
    <row r="46" spans="1:2" x14ac:dyDescent="0.25">
      <c r="A46" s="32" t="s">
        <v>45</v>
      </c>
      <c r="B46" s="33">
        <v>166.64</v>
      </c>
    </row>
    <row r="47" spans="1:2" x14ac:dyDescent="0.25">
      <c r="A47" s="32" t="s">
        <v>43</v>
      </c>
      <c r="B47" s="33">
        <v>167.59</v>
      </c>
    </row>
    <row r="48" spans="1:2" x14ac:dyDescent="0.25">
      <c r="A48" s="32" t="s">
        <v>81</v>
      </c>
      <c r="B48" s="33">
        <v>168.26999999999995</v>
      </c>
    </row>
    <row r="49" spans="1:2" x14ac:dyDescent="0.25">
      <c r="A49" s="32" t="s">
        <v>80</v>
      </c>
      <c r="B49" s="33">
        <v>168.34999999999994</v>
      </c>
    </row>
    <row r="50" spans="1:2" x14ac:dyDescent="0.25">
      <c r="A50" s="32" t="s">
        <v>41</v>
      </c>
      <c r="B50" s="33">
        <v>171.45</v>
      </c>
    </row>
    <row r="51" spans="1:2" x14ac:dyDescent="0.25">
      <c r="A51" s="32" t="s">
        <v>40</v>
      </c>
      <c r="B51" s="33">
        <v>171.66000000000003</v>
      </c>
    </row>
    <row r="52" spans="1:2" x14ac:dyDescent="0.25">
      <c r="A52" s="32" t="s">
        <v>46</v>
      </c>
      <c r="B52" s="33">
        <v>174.85999999999999</v>
      </c>
    </row>
    <row r="53" spans="1:2" x14ac:dyDescent="0.25">
      <c r="A53" s="32" t="s">
        <v>42</v>
      </c>
      <c r="B53" s="33">
        <v>175.14999999999998</v>
      </c>
    </row>
    <row r="54" spans="1:2" x14ac:dyDescent="0.25">
      <c r="A54" s="32" t="s">
        <v>85</v>
      </c>
      <c r="B54" s="33">
        <v>176.34000000000003</v>
      </c>
    </row>
    <row r="55" spans="1:2" x14ac:dyDescent="0.25">
      <c r="A55" s="32" t="s">
        <v>38</v>
      </c>
      <c r="B55" s="33">
        <v>181.21000000000004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91" orientation="portrait" r:id="rId2"/>
  <headerFooter>
    <oddFooter>&amp;L&amp;F
&amp;A&amp;RPágina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3:B67"/>
  <sheetViews>
    <sheetView topLeftCell="A10" workbookViewId="0">
      <selection activeCell="D18" sqref="D18"/>
    </sheetView>
  </sheetViews>
  <sheetFormatPr defaultRowHeight="15" x14ac:dyDescent="0.25"/>
  <cols>
    <col min="1" max="1" width="43.140625" bestFit="1" customWidth="1"/>
    <col min="2" max="2" width="14.85546875" bestFit="1" customWidth="1"/>
  </cols>
  <sheetData>
    <row r="3" spans="1:2" x14ac:dyDescent="0.25">
      <c r="A3" s="14" t="s">
        <v>87</v>
      </c>
      <c r="B3" t="s">
        <v>93</v>
      </c>
    </row>
    <row r="4" spans="1:2" x14ac:dyDescent="0.25">
      <c r="A4" s="2" t="s">
        <v>48</v>
      </c>
      <c r="B4" s="33"/>
    </row>
    <row r="5" spans="1:2" x14ac:dyDescent="0.25">
      <c r="A5" s="32" t="s">
        <v>47</v>
      </c>
      <c r="B5" s="33">
        <v>47.96</v>
      </c>
    </row>
    <row r="6" spans="1:2" x14ac:dyDescent="0.25">
      <c r="A6" s="32" t="s">
        <v>49</v>
      </c>
      <c r="B6" s="33">
        <v>38.731666666666662</v>
      </c>
    </row>
    <row r="7" spans="1:2" x14ac:dyDescent="0.25">
      <c r="A7" s="32" t="s">
        <v>50</v>
      </c>
      <c r="B7" s="33">
        <v>12.789999999999997</v>
      </c>
    </row>
    <row r="8" spans="1:2" x14ac:dyDescent="0.25">
      <c r="A8" s="32" t="s">
        <v>51</v>
      </c>
      <c r="B8" s="33">
        <v>37.808333333333337</v>
      </c>
    </row>
    <row r="9" spans="1:2" x14ac:dyDescent="0.25">
      <c r="A9" s="32" t="s">
        <v>52</v>
      </c>
      <c r="B9" s="33">
        <v>16.949166666666663</v>
      </c>
    </row>
    <row r="10" spans="1:2" x14ac:dyDescent="0.25">
      <c r="A10" s="32" t="s">
        <v>53</v>
      </c>
      <c r="B10" s="33">
        <v>15.990000000000002</v>
      </c>
    </row>
    <row r="11" spans="1:2" x14ac:dyDescent="0.25">
      <c r="A11" s="32" t="s">
        <v>54</v>
      </c>
      <c r="B11" s="33">
        <v>40.842500000000001</v>
      </c>
    </row>
    <row r="12" spans="1:2" x14ac:dyDescent="0.25">
      <c r="A12" s="32" t="s">
        <v>55</v>
      </c>
      <c r="B12" s="33">
        <v>42.069166666666668</v>
      </c>
    </row>
    <row r="13" spans="1:2" x14ac:dyDescent="0.25">
      <c r="A13" s="2" t="s">
        <v>57</v>
      </c>
      <c r="B13" s="33"/>
    </row>
    <row r="14" spans="1:2" x14ac:dyDescent="0.25">
      <c r="A14" s="32" t="s">
        <v>56</v>
      </c>
      <c r="B14" s="33">
        <v>1.9625000000000001</v>
      </c>
    </row>
    <row r="15" spans="1:2" x14ac:dyDescent="0.25">
      <c r="A15" s="32" t="s">
        <v>58</v>
      </c>
      <c r="B15" s="33">
        <v>2.09</v>
      </c>
    </row>
    <row r="16" spans="1:2" x14ac:dyDescent="0.25">
      <c r="A16" s="32" t="s">
        <v>59</v>
      </c>
      <c r="B16" s="33">
        <v>3.6591666666666676</v>
      </c>
    </row>
    <row r="17" spans="1:2" x14ac:dyDescent="0.25">
      <c r="A17" s="32" t="s">
        <v>60</v>
      </c>
      <c r="B17" s="33">
        <v>2.3591666666666664</v>
      </c>
    </row>
    <row r="18" spans="1:2" x14ac:dyDescent="0.25">
      <c r="A18" s="32" t="s">
        <v>61</v>
      </c>
      <c r="B18" s="33">
        <v>3.25</v>
      </c>
    </row>
    <row r="19" spans="1:2" x14ac:dyDescent="0.25">
      <c r="A19" s="32" t="s">
        <v>62</v>
      </c>
      <c r="B19" s="33">
        <v>2.2899999999999996</v>
      </c>
    </row>
    <row r="20" spans="1:2" x14ac:dyDescent="0.25">
      <c r="A20" s="32" t="s">
        <v>63</v>
      </c>
      <c r="B20" s="33">
        <v>12.186666666666667</v>
      </c>
    </row>
    <row r="21" spans="1:2" x14ac:dyDescent="0.25">
      <c r="A21" s="32" t="s">
        <v>64</v>
      </c>
      <c r="B21" s="33">
        <v>1.9083333333333332</v>
      </c>
    </row>
    <row r="22" spans="1:2" x14ac:dyDescent="0.25">
      <c r="A22" s="2" t="s">
        <v>66</v>
      </c>
      <c r="B22" s="33"/>
    </row>
    <row r="23" spans="1:2" x14ac:dyDescent="0.25">
      <c r="A23" s="32" t="s">
        <v>65</v>
      </c>
      <c r="B23" s="33">
        <v>2.34</v>
      </c>
    </row>
    <row r="24" spans="1:2" x14ac:dyDescent="0.25">
      <c r="A24" s="32" t="s">
        <v>67</v>
      </c>
      <c r="B24" s="33">
        <v>3.5400000000000005</v>
      </c>
    </row>
    <row r="25" spans="1:2" x14ac:dyDescent="0.25">
      <c r="A25" s="32" t="s">
        <v>68</v>
      </c>
      <c r="B25" s="33">
        <v>3.6174999999999997</v>
      </c>
    </row>
    <row r="26" spans="1:2" x14ac:dyDescent="0.25">
      <c r="A26" s="32" t="s">
        <v>69</v>
      </c>
      <c r="B26" s="33">
        <v>5.496666666666667</v>
      </c>
    </row>
    <row r="27" spans="1:2" x14ac:dyDescent="0.25">
      <c r="A27" s="32" t="s">
        <v>70</v>
      </c>
      <c r="B27" s="33">
        <v>2.3816666666666664</v>
      </c>
    </row>
    <row r="28" spans="1:2" x14ac:dyDescent="0.25">
      <c r="A28" s="32" t="s">
        <v>71</v>
      </c>
      <c r="B28" s="33">
        <v>1.8808333333333327</v>
      </c>
    </row>
    <row r="29" spans="1:2" x14ac:dyDescent="0.25">
      <c r="A29" s="32" t="s">
        <v>72</v>
      </c>
      <c r="B29" s="33">
        <v>2.9483333333333328</v>
      </c>
    </row>
    <row r="30" spans="1:2" x14ac:dyDescent="0.25">
      <c r="A30" s="32" t="s">
        <v>73</v>
      </c>
      <c r="B30" s="33">
        <v>1.6891666666666667</v>
      </c>
    </row>
    <row r="31" spans="1:2" x14ac:dyDescent="0.25">
      <c r="A31" s="32" t="s">
        <v>74</v>
      </c>
      <c r="B31" s="33">
        <v>2.8083333333333336</v>
      </c>
    </row>
    <row r="32" spans="1:2" x14ac:dyDescent="0.25">
      <c r="A32" s="32" t="s">
        <v>75</v>
      </c>
      <c r="B32" s="33">
        <v>3.061666666666667</v>
      </c>
    </row>
    <row r="33" spans="1:2" x14ac:dyDescent="0.25">
      <c r="A33" s="32" t="s">
        <v>76</v>
      </c>
      <c r="B33" s="33">
        <v>3.5883333333333334</v>
      </c>
    </row>
    <row r="34" spans="1:2" x14ac:dyDescent="0.25">
      <c r="A34" s="32" t="s">
        <v>77</v>
      </c>
      <c r="B34" s="33">
        <v>5.4200000000000017</v>
      </c>
    </row>
    <row r="35" spans="1:2" x14ac:dyDescent="0.25">
      <c r="A35" s="32" t="s">
        <v>78</v>
      </c>
      <c r="B35" s="33">
        <v>4.8266666666666671</v>
      </c>
    </row>
    <row r="36" spans="1:2" x14ac:dyDescent="0.25">
      <c r="A36" s="2" t="s">
        <v>34</v>
      </c>
      <c r="B36" s="33"/>
    </row>
    <row r="37" spans="1:2" x14ac:dyDescent="0.25">
      <c r="A37" s="32" t="s">
        <v>2</v>
      </c>
      <c r="B37" s="33">
        <v>3.9066666666666667</v>
      </c>
    </row>
    <row r="38" spans="1:2" x14ac:dyDescent="0.25">
      <c r="A38" s="32" t="s">
        <v>3</v>
      </c>
      <c r="B38" s="33">
        <v>4.1300000000000008</v>
      </c>
    </row>
    <row r="39" spans="1:2" x14ac:dyDescent="0.25">
      <c r="A39" s="32" t="s">
        <v>4</v>
      </c>
      <c r="B39" s="33">
        <v>4.0116666666666676</v>
      </c>
    </row>
    <row r="40" spans="1:2" x14ac:dyDescent="0.25">
      <c r="A40" s="32" t="s">
        <v>5</v>
      </c>
      <c r="B40" s="33">
        <v>4.8216666666666663</v>
      </c>
    </row>
    <row r="41" spans="1:2" x14ac:dyDescent="0.25">
      <c r="A41" s="32" t="s">
        <v>6</v>
      </c>
      <c r="B41" s="33">
        <v>4.99</v>
      </c>
    </row>
    <row r="42" spans="1:2" x14ac:dyDescent="0.25">
      <c r="A42" s="32" t="s">
        <v>7</v>
      </c>
      <c r="B42" s="33">
        <v>5.416666666666667</v>
      </c>
    </row>
    <row r="43" spans="1:2" x14ac:dyDescent="0.25">
      <c r="A43" s="32" t="s">
        <v>8</v>
      </c>
      <c r="B43" s="33">
        <v>4.5750000000000002</v>
      </c>
    </row>
    <row r="44" spans="1:2" x14ac:dyDescent="0.25">
      <c r="A44" s="32" t="s">
        <v>9</v>
      </c>
      <c r="B44" s="33">
        <v>6.0466666666666669</v>
      </c>
    </row>
    <row r="45" spans="1:2" x14ac:dyDescent="0.25">
      <c r="A45" s="32" t="s">
        <v>10</v>
      </c>
      <c r="B45" s="33">
        <v>5.48</v>
      </c>
    </row>
    <row r="46" spans="1:2" x14ac:dyDescent="0.25">
      <c r="A46" s="32" t="s">
        <v>11</v>
      </c>
      <c r="B46" s="33">
        <v>6.418333333333333</v>
      </c>
    </row>
    <row r="47" spans="1:2" x14ac:dyDescent="0.25">
      <c r="A47" s="32" t="s">
        <v>12</v>
      </c>
      <c r="B47" s="33">
        <v>6.2016666666666671</v>
      </c>
    </row>
    <row r="48" spans="1:2" x14ac:dyDescent="0.25">
      <c r="A48" s="32" t="s">
        <v>13</v>
      </c>
      <c r="B48" s="33">
        <v>4.3208333333333337</v>
      </c>
    </row>
    <row r="49" spans="1:2" x14ac:dyDescent="0.25">
      <c r="A49" s="32" t="s">
        <v>14</v>
      </c>
      <c r="B49" s="33">
        <v>7.2399999999999993</v>
      </c>
    </row>
    <row r="50" spans="1:2" x14ac:dyDescent="0.25">
      <c r="A50" s="32" t="s">
        <v>15</v>
      </c>
      <c r="B50" s="33">
        <v>8.1899999999999977</v>
      </c>
    </row>
    <row r="51" spans="1:2" x14ac:dyDescent="0.25">
      <c r="A51" s="32" t="s">
        <v>16</v>
      </c>
      <c r="B51" s="33">
        <v>8.43</v>
      </c>
    </row>
    <row r="52" spans="1:2" x14ac:dyDescent="0.25">
      <c r="A52" s="32" t="s">
        <v>17</v>
      </c>
      <c r="B52" s="33">
        <v>8.7724999999999991</v>
      </c>
    </row>
    <row r="53" spans="1:2" x14ac:dyDescent="0.25">
      <c r="A53" s="32" t="s">
        <v>18</v>
      </c>
      <c r="B53" s="33">
        <v>8.8208333333333329</v>
      </c>
    </row>
    <row r="54" spans="1:2" x14ac:dyDescent="0.25">
      <c r="A54" s="32" t="s">
        <v>19</v>
      </c>
      <c r="B54" s="33">
        <v>2.0408333333333331</v>
      </c>
    </row>
    <row r="55" spans="1:2" x14ac:dyDescent="0.25">
      <c r="A55" s="32" t="s">
        <v>20</v>
      </c>
      <c r="B55" s="33">
        <v>1.9466666666666665</v>
      </c>
    </row>
    <row r="56" spans="1:2" x14ac:dyDescent="0.25">
      <c r="A56" s="32" t="s">
        <v>21</v>
      </c>
      <c r="B56" s="33">
        <v>4.7441666666666675</v>
      </c>
    </row>
    <row r="57" spans="1:2" x14ac:dyDescent="0.25">
      <c r="A57" s="32" t="s">
        <v>22</v>
      </c>
      <c r="B57" s="33">
        <v>4.7416666666666671</v>
      </c>
    </row>
    <row r="58" spans="1:2" x14ac:dyDescent="0.25">
      <c r="A58" s="32" t="s">
        <v>23</v>
      </c>
      <c r="B58" s="33">
        <v>2.9299999999999997</v>
      </c>
    </row>
    <row r="59" spans="1:2" x14ac:dyDescent="0.25">
      <c r="A59" s="32" t="s">
        <v>24</v>
      </c>
      <c r="B59" s="33">
        <v>3.8566666666666669</v>
      </c>
    </row>
    <row r="60" spans="1:2" x14ac:dyDescent="0.25">
      <c r="A60" s="32" t="s">
        <v>25</v>
      </c>
      <c r="B60" s="33">
        <v>3.0166666666666662</v>
      </c>
    </row>
    <row r="61" spans="1:2" x14ac:dyDescent="0.25">
      <c r="A61" s="32" t="s">
        <v>26</v>
      </c>
      <c r="B61" s="33">
        <v>2.9458333333333333</v>
      </c>
    </row>
    <row r="62" spans="1:2" x14ac:dyDescent="0.25">
      <c r="A62" s="32" t="s">
        <v>27</v>
      </c>
      <c r="B62" s="33">
        <v>3.6666666666666665</v>
      </c>
    </row>
    <row r="63" spans="1:2" x14ac:dyDescent="0.25">
      <c r="A63" s="32" t="s">
        <v>28</v>
      </c>
      <c r="B63" s="33">
        <v>9.0299999999999994</v>
      </c>
    </row>
    <row r="64" spans="1:2" x14ac:dyDescent="0.25">
      <c r="A64" s="32" t="s">
        <v>29</v>
      </c>
      <c r="B64" s="33">
        <v>9.0275000000000016</v>
      </c>
    </row>
    <row r="65" spans="1:2" x14ac:dyDescent="0.25">
      <c r="A65" s="32" t="s">
        <v>30</v>
      </c>
      <c r="B65" s="33">
        <v>8.4066666666666663</v>
      </c>
    </row>
    <row r="66" spans="1:2" x14ac:dyDescent="0.25">
      <c r="A66" s="32" t="s">
        <v>31</v>
      </c>
      <c r="B66" s="33">
        <v>11.058333333333332</v>
      </c>
    </row>
    <row r="67" spans="1:2" x14ac:dyDescent="0.25">
      <c r="A67" s="32" t="s">
        <v>32</v>
      </c>
      <c r="B67" s="33">
        <v>1.1316666666666666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2"/>
  <headerFooter>
    <oddFooter>&amp;L&amp;F
&amp;A&amp;RPágina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INFORMAÇÃO BRUTA</vt:lpstr>
      <vt:lpstr>INFORMAÇÃO TRATADA</vt:lpstr>
      <vt:lpstr>BASE DE DADOS ESTRUTURADA</vt:lpstr>
      <vt:lpstr>MAIS BARATA - RESUMO GERAL</vt:lpstr>
      <vt:lpstr>MAIS BARATA - ITENS DISPONÍVEIS</vt:lpstr>
      <vt:lpstr>MAIS BARATAS - DETALHES</vt:lpstr>
      <vt:lpstr>MAIS BARATAS POR CATEGORIA</vt:lpstr>
      <vt:lpstr>MÉDIA POR 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Eudes</dc:creator>
  <cp:lastModifiedBy>Camila Macedo</cp:lastModifiedBy>
  <cp:lastPrinted>2021-10-16T19:29:43Z</cp:lastPrinted>
  <dcterms:created xsi:type="dcterms:W3CDTF">2021-10-16T13:41:17Z</dcterms:created>
  <dcterms:modified xsi:type="dcterms:W3CDTF">2021-10-18T22:47:14Z</dcterms:modified>
</cp:coreProperties>
</file>